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8. Agosto 2022\"/>
    </mc:Choice>
  </mc:AlternateContent>
  <xr:revisionPtr revIDLastSave="0" documentId="13_ncr:1_{ECD600B9-2300-4CDD-AF9B-D0EFB6D13333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8" i="89" l="1"/>
  <c r="AT58" i="89" s="1"/>
  <c r="AS36" i="89"/>
  <c r="AT36" i="89"/>
  <c r="N20" i="89"/>
  <c r="N21" i="89"/>
  <c r="AS58" i="88"/>
  <c r="AT58" i="88" s="1"/>
  <c r="AS36" i="88"/>
  <c r="AT36" i="88"/>
  <c r="AS14" i="88"/>
  <c r="AT14" i="88" s="1"/>
  <c r="N74" i="66"/>
  <c r="O74" i="66"/>
  <c r="P74" i="66" s="1"/>
  <c r="N75" i="66"/>
  <c r="O75" i="66"/>
  <c r="P75" i="66" s="1"/>
  <c r="L74" i="66"/>
  <c r="F74" i="66"/>
  <c r="N28" i="66"/>
  <c r="O28" i="66"/>
  <c r="P28" i="66" s="1"/>
  <c r="L28" i="66"/>
  <c r="F28" i="66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AD66" i="89"/>
  <c r="N66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H95" i="47"/>
  <c r="I95" i="47"/>
  <c r="AS57" i="89"/>
  <c r="AS35" i="89"/>
  <c r="AS13" i="89"/>
  <c r="AS57" i="88"/>
  <c r="AS35" i="88"/>
  <c r="AS13" i="88"/>
  <c r="N76" i="70"/>
  <c r="O76" i="70"/>
  <c r="P76" i="70" s="1"/>
  <c r="N77" i="70"/>
  <c r="O77" i="70"/>
  <c r="L76" i="70"/>
  <c r="F76" i="70"/>
  <c r="N73" i="66"/>
  <c r="O73" i="66"/>
  <c r="L73" i="66"/>
  <c r="F73" i="66"/>
  <c r="N25" i="66"/>
  <c r="O25" i="66"/>
  <c r="P25" i="66" s="1"/>
  <c r="N26" i="66"/>
  <c r="O26" i="66"/>
  <c r="N27" i="66"/>
  <c r="O27" i="66"/>
  <c r="N29" i="66"/>
  <c r="O29" i="66"/>
  <c r="P29" i="66" s="1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D53" i="84"/>
  <c r="C53" i="84"/>
  <c r="N78" i="70"/>
  <c r="N79" i="70"/>
  <c r="N80" i="70"/>
  <c r="N81" i="70"/>
  <c r="N82" i="70"/>
  <c r="O78" i="70"/>
  <c r="L77" i="70"/>
  <c r="L78" i="70"/>
  <c r="L79" i="70"/>
  <c r="L80" i="70"/>
  <c r="L81" i="70"/>
  <c r="F77" i="70"/>
  <c r="F78" i="70"/>
  <c r="F79" i="70"/>
  <c r="F80" i="70"/>
  <c r="F81" i="70"/>
  <c r="F82" i="70"/>
  <c r="N54" i="70"/>
  <c r="O54" i="70"/>
  <c r="N55" i="70"/>
  <c r="O55" i="70"/>
  <c r="L54" i="70"/>
  <c r="F54" i="70"/>
  <c r="B32" i="81"/>
  <c r="C32" i="81"/>
  <c r="H32" i="81"/>
  <c r="I32" i="81"/>
  <c r="B61" i="3"/>
  <c r="C61" i="3"/>
  <c r="AS34" i="89"/>
  <c r="AS12" i="89"/>
  <c r="AS56" i="89"/>
  <c r="AD65" i="89"/>
  <c r="AS56" i="88"/>
  <c r="AS34" i="88"/>
  <c r="AS12" i="88"/>
  <c r="N93" i="86"/>
  <c r="O93" i="86"/>
  <c r="N94" i="86"/>
  <c r="O94" i="86"/>
  <c r="L93" i="86"/>
  <c r="L94" i="86"/>
  <c r="F93" i="86"/>
  <c r="I50" i="84"/>
  <c r="J50" i="84"/>
  <c r="I53" i="84"/>
  <c r="J53" i="84"/>
  <c r="M67" i="88"/>
  <c r="N65" i="88"/>
  <c r="AC45" i="88"/>
  <c r="M45" i="88"/>
  <c r="M44" i="88"/>
  <c r="AC44" i="88"/>
  <c r="N42" i="88"/>
  <c r="N43" i="88"/>
  <c r="AD43" i="88"/>
  <c r="AS43" i="88" s="1"/>
  <c r="I95" i="46"/>
  <c r="H95" i="46"/>
  <c r="AS55" i="89"/>
  <c r="AS33" i="89"/>
  <c r="AS11" i="89"/>
  <c r="AS55" i="88"/>
  <c r="AS33" i="88"/>
  <c r="AS11" i="88"/>
  <c r="I95" i="48"/>
  <c r="H95" i="48"/>
  <c r="O79" i="70"/>
  <c r="O80" i="70"/>
  <c r="O81" i="70"/>
  <c r="F75" i="66"/>
  <c r="L75" i="66"/>
  <c r="AS54" i="89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P77" i="70" l="1"/>
  <c r="P73" i="66"/>
  <c r="P55" i="70"/>
  <c r="P27" i="66"/>
  <c r="P26" i="66"/>
  <c r="P79" i="70"/>
  <c r="P54" i="70"/>
  <c r="P81" i="70"/>
  <c r="P80" i="70"/>
  <c r="P78" i="70"/>
  <c r="P53" i="70"/>
  <c r="P94" i="86"/>
  <c r="P93" i="86"/>
  <c r="P60" i="83"/>
  <c r="P94" i="83"/>
  <c r="P93" i="83"/>
  <c r="P59" i="83"/>
  <c r="J68" i="46"/>
  <c r="K68" i="46"/>
  <c r="L68" i="46"/>
  <c r="N68" i="46"/>
  <c r="O68" i="46"/>
  <c r="J69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P75" i="70" s="1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8" i="66"/>
  <c r="F79" i="66"/>
  <c r="F80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S53" i="89"/>
  <c r="AD64" i="89"/>
  <c r="N64" i="89"/>
  <c r="AS31" i="89"/>
  <c r="AS9" i="89"/>
  <c r="AS31" i="88"/>
  <c r="AD42" i="88"/>
  <c r="AS9" i="88"/>
  <c r="AS53" i="88"/>
  <c r="N64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O82" i="70"/>
  <c r="P82" i="70" s="1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52" i="89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77" i="66"/>
  <c r="P92" i="68"/>
  <c r="P76" i="66"/>
  <c r="P68" i="46"/>
  <c r="P94" i="36"/>
  <c r="P82" i="66"/>
  <c r="P81" i="66"/>
  <c r="P78" i="66"/>
  <c r="P69" i="46"/>
  <c r="AS64" i="89"/>
  <c r="P58" i="83"/>
  <c r="P31" i="70"/>
  <c r="P30" i="70"/>
  <c r="P80" i="66"/>
  <c r="P79" i="66"/>
  <c r="P53" i="66"/>
  <c r="P30" i="66"/>
  <c r="P22" i="66"/>
  <c r="P51" i="47"/>
  <c r="P54" i="81"/>
  <c r="P94" i="47"/>
  <c r="P52" i="66"/>
  <c r="P51" i="70"/>
  <c r="P89" i="86"/>
  <c r="P88" i="8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S67" i="89"/>
  <c r="AT67" i="89" s="1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B66" i="89"/>
  <c r="AA66" i="89"/>
  <c r="Z66" i="89"/>
  <c r="Y66" i="89"/>
  <c r="X66" i="89"/>
  <c r="W66" i="89"/>
  <c r="V66" i="89"/>
  <c r="U66" i="89"/>
  <c r="T66" i="89"/>
  <c r="S66" i="89"/>
  <c r="R66" i="89"/>
  <c r="O66" i="89"/>
  <c r="M66" i="89"/>
  <c r="L66" i="89"/>
  <c r="K66" i="89"/>
  <c r="J66" i="89"/>
  <c r="I66" i="89"/>
  <c r="H66" i="89"/>
  <c r="G66" i="89"/>
  <c r="F66" i="89"/>
  <c r="E66" i="89"/>
  <c r="D66" i="89"/>
  <c r="C66" i="89"/>
  <c r="B66" i="89"/>
  <c r="AC65" i="89"/>
  <c r="AE65" i="89" s="1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AS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T57" i="89" s="1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T56" i="89" s="1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T55" i="89" s="1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T54" i="89" s="1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T53" i="89" s="1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T52" i="89" s="1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S45" i="89"/>
  <c r="AT45" i="89" s="1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E44" i="89" s="1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O44" i="89" s="1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M43" i="89"/>
  <c r="L43" i="89"/>
  <c r="K43" i="89"/>
  <c r="J43" i="89"/>
  <c r="I43" i="89"/>
  <c r="H43" i="89"/>
  <c r="G43" i="89"/>
  <c r="AL43" i="89" s="1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T35" i="89" s="1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T34" i="89" s="1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O23" i="89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S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O21" i="89" s="1"/>
  <c r="L21" i="89"/>
  <c r="K21" i="89"/>
  <c r="J21" i="89"/>
  <c r="I21" i="89"/>
  <c r="H21" i="89"/>
  <c r="G21" i="89"/>
  <c r="F21" i="89"/>
  <c r="E21" i="89"/>
  <c r="D21" i="89"/>
  <c r="C21" i="89"/>
  <c r="B21" i="89"/>
  <c r="AD20" i="89"/>
  <c r="AC20" i="89"/>
  <c r="AB20" i="89"/>
  <c r="AA20" i="89"/>
  <c r="Z20" i="89"/>
  <c r="Y20" i="89"/>
  <c r="X20" i="89"/>
  <c r="W20" i="89"/>
  <c r="V20" i="89"/>
  <c r="U20" i="89"/>
  <c r="AJ20" i="89" s="1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T13" i="89" s="1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T12" i="89" s="1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N67" i="88"/>
  <c r="O67" i="88" s="1"/>
  <c r="L67" i="88"/>
  <c r="K67" i="88"/>
  <c r="J67" i="88"/>
  <c r="I67" i="88"/>
  <c r="H67" i="88"/>
  <c r="G67" i="88"/>
  <c r="F67" i="88"/>
  <c r="E67" i="88"/>
  <c r="D67" i="88"/>
  <c r="C67" i="88"/>
  <c r="B67" i="88"/>
  <c r="AD66" i="88"/>
  <c r="AE66" i="88" s="1"/>
  <c r="AC66" i="88"/>
  <c r="AB66" i="88"/>
  <c r="AA66" i="88"/>
  <c r="Z66" i="88"/>
  <c r="Y66" i="88"/>
  <c r="X66" i="88"/>
  <c r="W66" i="88"/>
  <c r="AL66" i="88" s="1"/>
  <c r="V66" i="88"/>
  <c r="U66" i="88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C65" i="88"/>
  <c r="AB65" i="88"/>
  <c r="AA65" i="88"/>
  <c r="Z65" i="88"/>
  <c r="Y65" i="88"/>
  <c r="X65" i="88"/>
  <c r="AM65" i="88" s="1"/>
  <c r="W65" i="88"/>
  <c r="V65" i="88"/>
  <c r="U65" i="88"/>
  <c r="T65" i="88"/>
  <c r="S65" i="88"/>
  <c r="R65" i="88"/>
  <c r="M65" i="88"/>
  <c r="O65" i="88" s="1"/>
  <c r="L65" i="88"/>
  <c r="K65" i="88"/>
  <c r="J65" i="88"/>
  <c r="I65" i="88"/>
  <c r="H65" i="88"/>
  <c r="G65" i="88"/>
  <c r="F65" i="88"/>
  <c r="E65" i="88"/>
  <c r="D65" i="88"/>
  <c r="C65" i="88"/>
  <c r="B65" i="88"/>
  <c r="AD64" i="88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T57" i="88" s="1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T56" i="88" s="1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D45" i="88"/>
  <c r="AE45" i="88" s="1"/>
  <c r="AB45" i="88"/>
  <c r="AA45" i="88"/>
  <c r="Z45" i="88"/>
  <c r="Y45" i="88"/>
  <c r="X45" i="88"/>
  <c r="W45" i="88"/>
  <c r="V45" i="88"/>
  <c r="U45" i="88"/>
  <c r="T45" i="88"/>
  <c r="S45" i="88"/>
  <c r="R45" i="88"/>
  <c r="N45" i="88"/>
  <c r="O45" i="88" s="1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M43" i="88"/>
  <c r="O43" i="88" s="1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AS42" i="88"/>
  <c r="M42" i="88"/>
  <c r="L42" i="88"/>
  <c r="K42" i="88"/>
  <c r="J42" i="88"/>
  <c r="I42" i="88"/>
  <c r="H42" i="88"/>
  <c r="G42" i="88"/>
  <c r="F42" i="88"/>
  <c r="AK42" i="88" s="1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T35" i="88" s="1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T34" i="88" s="1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E22" i="88" s="1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O22" i="88" s="1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T13" i="88" s="1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T12" i="88" s="1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M33" i="87" s="1"/>
  <c r="K32" i="87"/>
  <c r="J32" i="87"/>
  <c r="I32" i="87"/>
  <c r="H32" i="87"/>
  <c r="G32" i="87"/>
  <c r="F32" i="87"/>
  <c r="E32" i="87"/>
  <c r="D32" i="87"/>
  <c r="E33" i="87" s="1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P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E43" i="89" l="1"/>
  <c r="O22" i="89"/>
  <c r="AE21" i="88"/>
  <c r="O43" i="89"/>
  <c r="AS43" i="89"/>
  <c r="AE65" i="88"/>
  <c r="AS65" i="88"/>
  <c r="O21" i="88"/>
  <c r="AS21" i="88"/>
  <c r="O65" i="89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S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S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S20" i="88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AS64" i="88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T21" i="89" s="1"/>
  <c r="AR23" i="89"/>
  <c r="AR65" i="89"/>
  <c r="AT65" i="89" s="1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O63" i="88"/>
  <c r="AR43" i="88"/>
  <c r="AT43" i="88" s="1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43" i="89" l="1"/>
  <c r="AT65" i="88"/>
  <c r="AT21" i="88"/>
  <c r="AT64" i="88"/>
  <c r="AT20" i="89"/>
  <c r="AT42" i="89"/>
  <c r="K11" i="87"/>
  <c r="AT20" i="88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91" i="86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N15" i="85" l="1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F83" i="66" l="1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K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<sst xmlns="http://schemas.openxmlformats.org/spreadsheetml/2006/main" count="2017" uniqueCount="239">
  <si>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</si>
  <si>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</si>
  <si>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</si>
  <si>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</si>
  <si>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</si>
  <si>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</si>
  <si>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</si>
  <si>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</si>
  <si>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</si>
  <si>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</si>
  <si>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</si>
  <si>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</si>
  <si>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</si>
  <si>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</si>
  <si>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</si>
  <si>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</si>
  <si>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</si>
  <si>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</si>
  <si>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</si>
  <si>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</si>
  <si>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</si>
  <si>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</si>
  <si>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</si>
  <si>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</si>
  <si>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</si>
  <si>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</si>
  <si>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</si>
  <si>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</si>
  <si>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</si>
  <si>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</si>
  <si>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</si>
  <si>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</si>
  <si>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</si>
  <si>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</si>
  <si>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</si>
  <si>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</si>
  <si>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</si>
  <si>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</si>
  <si>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</si>
  <si>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</si>
  <si>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</si>
  <si>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</si>
  <si>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</si>
  <si>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</si>
  <si>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</si>
  <si>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</si>
  <si>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</si>
  <si>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</si>
  <si>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</si>
  <si>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</si>
  <si>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</si>
  <si>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</si>
  <si>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</si>
  <si>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</si>
  <si>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</si>
  <si>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</si>
  <si>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</si>
  <si>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</si>
  <si>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</si>
  <si>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</si>
  <si>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</si>
  <si>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</si>
  <si>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</si>
  <si>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</si>
  <si>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</si>
  <si>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</si>
  <si>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</si>
  <si>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</si>
  <si>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</si>
  <si>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</si>
  <si>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</si>
  <si>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</si>
  <si>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</si>
  <si>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</si>
  <si>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</si>
  <si>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</si>
  <si>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</si>
  <si>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</si>
  <si>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</si>
  <si>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</si>
  <si>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</si>
  <si>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</si>
  <si>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</si>
  <si>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</si>
  <si>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</si>
  <si>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</si>
  <si>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</si>
  <si>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</si>
  <si>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</si>
  <si>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</si>
  <si>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</si>
  <si>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</si>
  <si>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</si>
  <si>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</si>
  <si>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</si>
  <si>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</si>
  <si>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</si>
  <si>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</si>
  <si>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</si>
  <si>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</si>
  <si>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</si>
  <si>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</si>
  <si>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</si>
  <si>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</si>
  <si>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</si>
  <si>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</si>
  <si>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</si>
  <si>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</si>
  <si>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</si>
  <si>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</si>
  <si>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</si>
  <si>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</si>
  <si>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</si>
  <si>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</si>
  <si>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</si>
  <si>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</si>
  <si>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</si>
  <si>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</si>
  <si>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</si>
  <si>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</si>
  <si>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</si>
  <si>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</si>
  <si>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</si>
  <si>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</si>
  <si>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</si>
  <si>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</si>
  <si>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</si>
  <si>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</si>
  <si>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</si>
  <si>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</si>
  <si>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</si>
  <si>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</si>
  <si>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</si>
  <si>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</si>
  <si>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</si>
  <si>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</si>
  <si>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</si>
  <si>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</si>
  <si>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</si>
  <si>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</si>
  <si>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</si>
  <si>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</si>
  <si>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</si>
  <si>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</si>
  <si>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</si>
  <si>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</si>
  <si>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</si>
  <si>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</si>
  <si>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</si>
  <si>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</si>
  <si>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</si>
  <si>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</si>
  <si>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</si>
  <si>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 xml:space="preserve">agosto 2022 versus agosto 2021 </t>
  </si>
  <si>
    <t>5 - Exportações por Tipo de produto - agosto 2022 vs agosto 2021</t>
  </si>
  <si>
    <t>7 - Evolução das Exportações de Vinho (NC 2204) por Mercado / Acondicionamento - agosto 2022 vs agosto 2021</t>
  </si>
  <si>
    <t>9 - Evolução das Exportações com Destino a uma Selecção de Mercado - agosto  2022 vs agosto 2021</t>
  </si>
  <si>
    <t>jan-agosto</t>
  </si>
  <si>
    <t>set20 a ago 2021</t>
  </si>
  <si>
    <t>set 21 a ago 2022</t>
  </si>
  <si>
    <t>jan-ago</t>
  </si>
  <si>
    <t>Exportações por Tipo de Produto - agosto 2022 vs agosto 2021</t>
  </si>
  <si>
    <t>Evolução das Exportações de Vinho (NC 2204) por Mercado / Acondicionamento - agosto 2022 vs agosto 2021</t>
  </si>
  <si>
    <t>Evolução das Exportações com Destino a uma Seleção de Mercados (NC 2204) - agosto 2022 vs agosto 2021</t>
  </si>
  <si>
    <t>E.U.AMERICA</t>
  </si>
  <si>
    <t>FRANCA</t>
  </si>
  <si>
    <t>REINO UNIDO</t>
  </si>
  <si>
    <t>BRASIL</t>
  </si>
  <si>
    <t>CANADA</t>
  </si>
  <si>
    <t>ALEMANHA</t>
  </si>
  <si>
    <t>BELGICA</t>
  </si>
  <si>
    <t>PAISES BAIXOS</t>
  </si>
  <si>
    <t>ANGOLA</t>
  </si>
  <si>
    <t>SUICA</t>
  </si>
  <si>
    <t>POLONIA</t>
  </si>
  <si>
    <t>SUECIA</t>
  </si>
  <si>
    <t>ESPANHA</t>
  </si>
  <si>
    <t>DINAMARCA</t>
  </si>
  <si>
    <t>NORUEGA</t>
  </si>
  <si>
    <t>LUXEMBURGO</t>
  </si>
  <si>
    <t>FINLANDIA</t>
  </si>
  <si>
    <t>PAISES PT N/ DETERM.</t>
  </si>
  <si>
    <t>JAPAO</t>
  </si>
  <si>
    <t>ITALIA</t>
  </si>
  <si>
    <t>CHINA</t>
  </si>
  <si>
    <t>GUINE BISSAU</t>
  </si>
  <si>
    <t>FEDERAÇÃO RUSSA</t>
  </si>
  <si>
    <t>COREIA DO SUL</t>
  </si>
  <si>
    <t>LETONIA</t>
  </si>
  <si>
    <t>IRLANDA</t>
  </si>
  <si>
    <t>AUSTRIA</t>
  </si>
  <si>
    <t>ESTONIA</t>
  </si>
  <si>
    <t>REP. CHECA</t>
  </si>
  <si>
    <t>ROMENIA</t>
  </si>
  <si>
    <t>LITUANIA</t>
  </si>
  <si>
    <t>REINO UNIDO (IRLANDA DO NORTE)</t>
  </si>
  <si>
    <t>CHIPRE</t>
  </si>
  <si>
    <t>REP. ESLOVACA</t>
  </si>
  <si>
    <t>MALTA</t>
  </si>
  <si>
    <t>AUSTRALIA</t>
  </si>
  <si>
    <t>MOCAMBIQUE</t>
  </si>
  <si>
    <t>S.TOME PRINCIPE</t>
  </si>
  <si>
    <t>MACAU</t>
  </si>
  <si>
    <t>COLOMBIA</t>
  </si>
  <si>
    <t>EMIRATOS ARABES</t>
  </si>
  <si>
    <t>SINGAPURA</t>
  </si>
  <si>
    <t>CABO VERDE</t>
  </si>
  <si>
    <t>SUAZILANDIA</t>
  </si>
  <si>
    <t>MEXICO</t>
  </si>
  <si>
    <t>UCRANIA</t>
  </si>
  <si>
    <t>ISRAEL</t>
  </si>
  <si>
    <t>URUGUAI</t>
  </si>
  <si>
    <t>NOVA ZELANDIA</t>
  </si>
  <si>
    <t>HUNGRIA</t>
  </si>
  <si>
    <t>ESLOVENIA</t>
  </si>
  <si>
    <t>INDIA</t>
  </si>
  <si>
    <t>ISLANDIA</t>
  </si>
  <si>
    <t>AFRICA DO SUL</t>
  </si>
  <si>
    <t>BULGARIA</t>
  </si>
  <si>
    <t>TAIWAN</t>
  </si>
  <si>
    <t>PARAGUAI</t>
  </si>
  <si>
    <t>CROACIA</t>
  </si>
  <si>
    <t>RUANDA</t>
  </si>
  <si>
    <t>GRECIA</t>
  </si>
  <si>
    <t>COSTA DO MARFIM</t>
  </si>
  <si>
    <t>TURQUIA</t>
  </si>
  <si>
    <t>NIGERIA</t>
  </si>
  <si>
    <t>FILIPINAS</t>
  </si>
  <si>
    <t>MARROCOS</t>
  </si>
  <si>
    <t>BIELORRUSSIA</t>
  </si>
  <si>
    <t>TIMOR LESTE</t>
  </si>
  <si>
    <t>VENEZUELA</t>
  </si>
  <si>
    <t>INDONESIA</t>
  </si>
  <si>
    <t>HONG-KONG</t>
  </si>
  <si>
    <t>CATAR</t>
  </si>
  <si>
    <t>REP.DOMINICANA</t>
  </si>
  <si>
    <t>ANDORRA</t>
  </si>
  <si>
    <t>TAILANDIA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</si>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</sst>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2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73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2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7" fillId="0" borderId="0" xfId="1" applyFill="1"/>
    <xf numFmtId="6" fontId="9" fillId="2" borderId="63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4" fontId="0" fillId="0" borderId="0" xfId="0" applyNumberFormat="1"/>
    <xf numFmtId="0" fontId="17" fillId="0" borderId="0" xfId="0" applyFont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9" xfId="0" applyFont="1" applyBorder="1" applyAlignment="1">
      <alignment horizontal="center"/>
    </xf>
    <xf numFmtId="4" fontId="0" fillId="0" borderId="33" xfId="0" applyNumberFormat="1" applyBorder="1"/>
    <xf numFmtId="3" fontId="0" fillId="0" borderId="31" xfId="0" applyNumberFormat="1" applyBorder="1"/>
    <xf numFmtId="166" fontId="0" fillId="0" borderId="0" xfId="0" applyNumberFormat="1"/>
    <xf numFmtId="4" fontId="0" fillId="0" borderId="24" xfId="0" applyNumberFormat="1" applyBorder="1"/>
    <xf numFmtId="3" fontId="0" fillId="0" borderId="35" xfId="0" applyNumberFormat="1" applyBorder="1"/>
    <xf numFmtId="3" fontId="0" fillId="0" borderId="99" xfId="0" applyNumberFormat="1" applyBorder="1"/>
    <xf numFmtId="3" fontId="0" fillId="0" borderId="100" xfId="0" applyNumberFormat="1" applyBorder="1"/>
    <xf numFmtId="3" fontId="0" fillId="0" borderId="101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12" t="s">
        <v>25</v>
      </c>
      <c r="F2" s="312"/>
      <c r="G2" s="312"/>
      <c r="H2" s="312"/>
      <c r="I2" s="312"/>
      <c r="J2" s="312"/>
      <c r="K2" s="312"/>
    </row>
    <row r="3" spans="2:11" ht="15.75" x14ac:dyDescent="0.25">
      <c r="E3" s="312" t="s">
        <v>153</v>
      </c>
      <c r="F3" s="312"/>
      <c r="G3" s="312"/>
      <c r="H3" s="312"/>
      <c r="I3" s="312"/>
      <c r="J3" s="312"/>
      <c r="K3" s="312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154</v>
      </c>
    </row>
    <row r="19" spans="2:8" ht="15.95" customHeight="1" x14ac:dyDescent="0.25">
      <c r="B19" s="5"/>
    </row>
    <row r="20" spans="2:8" ht="15.95" customHeight="1" x14ac:dyDescent="0.25">
      <c r="B20" s="269" t="s">
        <v>108</v>
      </c>
    </row>
    <row r="21" spans="2:8" ht="15.95" customHeight="1" x14ac:dyDescent="0.25">
      <c r="B21" s="5"/>
    </row>
    <row r="22" spans="2:8" ht="15.95" customHeight="1" x14ac:dyDescent="0.25">
      <c r="B22" s="5" t="s">
        <v>155</v>
      </c>
    </row>
    <row r="23" spans="2:8" ht="15.95" customHeight="1" x14ac:dyDescent="0.25"/>
    <row r="24" spans="2:8" ht="15.95" customHeight="1" x14ac:dyDescent="0.25">
      <c r="B24" s="269" t="s">
        <v>109</v>
      </c>
    </row>
    <row r="25" spans="2:8" ht="15.95" customHeight="1" x14ac:dyDescent="0.25"/>
    <row r="26" spans="2:8" ht="15.95" customHeight="1" x14ac:dyDescent="0.25">
      <c r="B26" s="269" t="s">
        <v>156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9" t="s">
        <v>118</v>
      </c>
    </row>
    <row r="29" spans="2:8" ht="15.95" customHeight="1" x14ac:dyDescent="0.25">
      <c r="B29" s="5"/>
    </row>
    <row r="30" spans="2:8" x14ac:dyDescent="0.25">
      <c r="B30" s="269" t="s">
        <v>119</v>
      </c>
    </row>
    <row r="31" spans="2:8" x14ac:dyDescent="0.25">
      <c r="B31" s="5"/>
    </row>
    <row r="32" spans="2:8" x14ac:dyDescent="0.25">
      <c r="B32" s="269" t="s">
        <v>120</v>
      </c>
    </row>
    <row r="33" spans="2:2" x14ac:dyDescent="0.25">
      <c r="B33" s="5"/>
    </row>
    <row r="34" spans="2:2" x14ac:dyDescent="0.25">
      <c r="B34" s="269" t="s">
        <v>121</v>
      </c>
    </row>
    <row r="36" spans="2:2" x14ac:dyDescent="0.25">
      <c r="B36" s="269" t="s">
        <v>122</v>
      </c>
    </row>
    <row r="38" spans="2:2" x14ac:dyDescent="0.25">
      <c r="B38" s="269" t="s">
        <v>123</v>
      </c>
    </row>
    <row r="39" spans="2:2" x14ac:dyDescent="0.25">
      <c r="B39" s="269"/>
    </row>
    <row r="40" spans="2:2" x14ac:dyDescent="0.25">
      <c r="B40" s="269" t="s">
        <v>124</v>
      </c>
    </row>
    <row r="42" spans="2:2" x14ac:dyDescent="0.25">
      <c r="B42" s="269" t="s">
        <v>125</v>
      </c>
    </row>
    <row r="44" spans="2:2" x14ac:dyDescent="0.25">
      <c r="B44" s="269" t="s">
        <v>126</v>
      </c>
    </row>
    <row r="46" spans="2:2" x14ac:dyDescent="0.25">
      <c r="B46" s="269" t="s">
        <v>110</v>
      </c>
    </row>
    <row r="48" spans="2:2" x14ac:dyDescent="0.25">
      <c r="B48" s="269" t="s">
        <v>111</v>
      </c>
    </row>
    <row r="50" spans="2:2" x14ac:dyDescent="0.25">
      <c r="B50" s="269" t="s">
        <v>112</v>
      </c>
    </row>
    <row r="52" spans="2:2" x14ac:dyDescent="0.25">
      <c r="B52" s="269" t="s">
        <v>113</v>
      </c>
    </row>
    <row r="54" spans="2:2" x14ac:dyDescent="0.25">
      <c r="B54" s="269" t="s">
        <v>127</v>
      </c>
    </row>
    <row r="56" spans="2:2" x14ac:dyDescent="0.25">
      <c r="B56" s="269" t="s">
        <v>128</v>
      </c>
    </row>
    <row r="58" spans="2:2" x14ac:dyDescent="0.25">
      <c r="B58" s="269" t="s">
        <v>129</v>
      </c>
    </row>
    <row r="60" spans="2:2" x14ac:dyDescent="0.25">
      <c r="B60" s="269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A7" sqref="A7:C15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13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7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136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 / 2021</v>
      </c>
      <c r="N5" s="359" t="str">
        <f>B5</f>
        <v>jan-ago</v>
      </c>
      <c r="O5" s="357"/>
      <c r="P5" s="131" t="str">
        <f>L5</f>
        <v>2022 / 2021</v>
      </c>
    </row>
    <row r="6" spans="1:17" ht="19.5" customHeight="1" thickBot="1" x14ac:dyDescent="0.3">
      <c r="A6" s="367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1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164</v>
      </c>
      <c r="B7" s="19">
        <v>199910.99000000005</v>
      </c>
      <c r="C7" s="147">
        <v>173935.49000000005</v>
      </c>
      <c r="D7" s="214">
        <f>B7/$B$33</f>
        <v>9.2760350568448405E-2</v>
      </c>
      <c r="E7" s="246">
        <f>C7/$C$33</f>
        <v>8.2304313852987726E-2</v>
      </c>
      <c r="F7" s="52">
        <f>(C7-B7)/B7</f>
        <v>-0.12993532771760069</v>
      </c>
      <c r="H7" s="19">
        <v>71941.406999999992</v>
      </c>
      <c r="I7" s="147">
        <v>73388.705999999947</v>
      </c>
      <c r="J7" s="214">
        <f t="shared" ref="J7:J32" si="0">H7/$H$33</f>
        <v>0.12363011991093159</v>
      </c>
      <c r="K7" s="246">
        <f>I7/$I$33</f>
        <v>0.12518974987071682</v>
      </c>
      <c r="L7" s="52">
        <f>(I7-H7)/H7</f>
        <v>2.0117746654578991E-2</v>
      </c>
      <c r="N7" s="40">
        <f t="shared" ref="N7:N33" si="1">(H7/B7)*10</f>
        <v>3.5986719389464268</v>
      </c>
      <c r="O7" s="149">
        <f t="shared" ref="O7:O33" si="2">(I7/C7)*10</f>
        <v>4.2193060197202952</v>
      </c>
      <c r="P7" s="52">
        <f>(O7-N7)/N7</f>
        <v>0.17246197800279892</v>
      </c>
      <c r="Q7" s="2"/>
    </row>
    <row r="8" spans="1:17" ht="20.100000000000001" customHeight="1" x14ac:dyDescent="0.25">
      <c r="A8" s="8" t="s">
        <v>165</v>
      </c>
      <c r="B8" s="19">
        <v>274591.73</v>
      </c>
      <c r="C8" s="140">
        <v>263696.17000000004</v>
      </c>
      <c r="D8" s="214">
        <f t="shared" ref="D8:D32" si="3">B8/$B$33</f>
        <v>0.12741283077031795</v>
      </c>
      <c r="E8" s="215">
        <f t="shared" ref="E8:E32" si="4">C8/$C$33</f>
        <v>0.12477805614892513</v>
      </c>
      <c r="F8" s="52">
        <f t="shared" ref="F8:F33" si="5">(C8-B8)/B8</f>
        <v>-3.9679126534509765E-2</v>
      </c>
      <c r="H8" s="19">
        <v>73484.546000000002</v>
      </c>
      <c r="I8" s="140">
        <v>71847.065000000061</v>
      </c>
      <c r="J8" s="214">
        <f t="shared" si="0"/>
        <v>0.12628197879950234</v>
      </c>
      <c r="K8" s="215">
        <f t="shared" ref="K8:K32" si="6">I8/$I$33</f>
        <v>0.12255994943275259</v>
      </c>
      <c r="L8" s="52">
        <f t="shared" ref="L8:L33" si="7">(I8-H8)/H8</f>
        <v>-2.2283338322590187E-2</v>
      </c>
      <c r="N8" s="40">
        <f t="shared" si="1"/>
        <v>2.6761383527464577</v>
      </c>
      <c r="O8" s="143">
        <f t="shared" si="2"/>
        <v>2.7246154162952023</v>
      </c>
      <c r="P8" s="52">
        <f t="shared" ref="P8:P33" si="8">(O8-N8)/N8</f>
        <v>1.8114558053022083E-2</v>
      </c>
      <c r="Q8" s="2"/>
    </row>
    <row r="9" spans="1:17" ht="20.100000000000001" customHeight="1" x14ac:dyDescent="0.25">
      <c r="A9" s="8" t="s">
        <v>166</v>
      </c>
      <c r="B9" s="19">
        <v>155204.89000000004</v>
      </c>
      <c r="C9" s="140">
        <v>138258.83999999991</v>
      </c>
      <c r="D9" s="214">
        <f t="shared" si="3"/>
        <v>7.2016350908659266E-2</v>
      </c>
      <c r="E9" s="215">
        <f t="shared" si="4"/>
        <v>6.5422525100024179E-2</v>
      </c>
      <c r="F9" s="52">
        <f t="shared" si="5"/>
        <v>-0.10918502632230292</v>
      </c>
      <c r="H9" s="19">
        <v>48002.340000000018</v>
      </c>
      <c r="I9" s="140">
        <v>43690.142</v>
      </c>
      <c r="J9" s="214">
        <f t="shared" si="0"/>
        <v>8.2491228593921037E-2</v>
      </c>
      <c r="K9" s="215">
        <f t="shared" si="6"/>
        <v>7.4528605924678692E-2</v>
      </c>
      <c r="L9" s="52">
        <f t="shared" si="7"/>
        <v>-8.9833078970733865E-2</v>
      </c>
      <c r="N9" s="40">
        <f t="shared" si="1"/>
        <v>3.0928368300766818</v>
      </c>
      <c r="O9" s="143">
        <f t="shared" si="2"/>
        <v>3.160025210684541</v>
      </c>
      <c r="P9" s="52">
        <f t="shared" si="8"/>
        <v>2.1723868506245584E-2</v>
      </c>
      <c r="Q9" s="2"/>
    </row>
    <row r="10" spans="1:17" ht="20.100000000000001" customHeight="1" x14ac:dyDescent="0.25">
      <c r="A10" s="8" t="s">
        <v>167</v>
      </c>
      <c r="B10" s="19">
        <v>172847.47999999984</v>
      </c>
      <c r="C10" s="140">
        <v>148105.79999999987</v>
      </c>
      <c r="D10" s="214">
        <f t="shared" si="3"/>
        <v>8.0202658391481413E-2</v>
      </c>
      <c r="E10" s="215">
        <f t="shared" si="4"/>
        <v>7.008199561025652E-2</v>
      </c>
      <c r="F10" s="52">
        <f t="shared" si="5"/>
        <v>-0.14314168768905389</v>
      </c>
      <c r="H10" s="19">
        <v>46455.548000000003</v>
      </c>
      <c r="I10" s="140">
        <v>43043.068999999974</v>
      </c>
      <c r="J10" s="214">
        <f t="shared" si="0"/>
        <v>7.9833092085174806E-2</v>
      </c>
      <c r="K10" s="215">
        <f t="shared" si="6"/>
        <v>7.3424799747498007E-2</v>
      </c>
      <c r="L10" s="52">
        <f t="shared" si="7"/>
        <v>-7.3456866766484566E-2</v>
      </c>
      <c r="N10" s="40">
        <f t="shared" si="1"/>
        <v>2.6876612838092893</v>
      </c>
      <c r="O10" s="143">
        <f t="shared" si="2"/>
        <v>2.9062379056053178</v>
      </c>
      <c r="P10" s="52">
        <f t="shared" si="8"/>
        <v>8.1325955436703859E-2</v>
      </c>
      <c r="Q10" s="2"/>
    </row>
    <row r="11" spans="1:17" ht="20.100000000000001" customHeight="1" x14ac:dyDescent="0.25">
      <c r="A11" s="8" t="s">
        <v>168</v>
      </c>
      <c r="B11" s="19">
        <v>94134.74000000002</v>
      </c>
      <c r="C11" s="140">
        <v>87919.790000000023</v>
      </c>
      <c r="D11" s="214">
        <f t="shared" si="3"/>
        <v>4.3679296886428021E-2</v>
      </c>
      <c r="E11" s="215">
        <f t="shared" si="4"/>
        <v>4.1602653892249201E-2</v>
      </c>
      <c r="F11" s="52">
        <f t="shared" si="5"/>
        <v>-6.6021853356157303E-2</v>
      </c>
      <c r="H11" s="19">
        <v>34847.221999999994</v>
      </c>
      <c r="I11" s="140">
        <v>36045.018000000004</v>
      </c>
      <c r="J11" s="214">
        <f t="shared" si="0"/>
        <v>5.9884375550548423E-2</v>
      </c>
      <c r="K11" s="215">
        <f t="shared" si="6"/>
        <v>6.1487210137013304E-2</v>
      </c>
      <c r="L11" s="52">
        <f t="shared" si="7"/>
        <v>3.4372783001181829E-2</v>
      </c>
      <c r="N11" s="40">
        <f t="shared" si="1"/>
        <v>3.7018450361683675</v>
      </c>
      <c r="O11" s="143">
        <f t="shared" si="2"/>
        <v>4.0997616122604477</v>
      </c>
      <c r="P11" s="52">
        <f t="shared" si="8"/>
        <v>0.10749141906381576</v>
      </c>
      <c r="Q11" s="2"/>
    </row>
    <row r="12" spans="1:17" ht="20.100000000000001" customHeight="1" x14ac:dyDescent="0.25">
      <c r="A12" s="8" t="s">
        <v>169</v>
      </c>
      <c r="B12" s="19">
        <v>153210.65000000002</v>
      </c>
      <c r="C12" s="140">
        <v>145701.13999999996</v>
      </c>
      <c r="D12" s="214">
        <f t="shared" si="3"/>
        <v>7.1091007076798773E-2</v>
      </c>
      <c r="E12" s="215">
        <f t="shared" si="4"/>
        <v>6.8944137595484956E-2</v>
      </c>
      <c r="F12" s="52">
        <f t="shared" si="5"/>
        <v>-4.9014281970607566E-2</v>
      </c>
      <c r="H12" s="19">
        <v>36634.541000000034</v>
      </c>
      <c r="I12" s="140">
        <v>33088.018999999993</v>
      </c>
      <c r="J12" s="214">
        <f t="shared" si="0"/>
        <v>6.295585373680479E-2</v>
      </c>
      <c r="K12" s="215">
        <f t="shared" si="6"/>
        <v>5.6443028472630753E-2</v>
      </c>
      <c r="L12" s="52">
        <f t="shared" si="7"/>
        <v>-9.6808146170032194E-2</v>
      </c>
      <c r="N12" s="40">
        <f t="shared" si="1"/>
        <v>2.3911223534395312</v>
      </c>
      <c r="O12" s="143">
        <f t="shared" si="2"/>
        <v>2.2709512773887703</v>
      </c>
      <c r="P12" s="52">
        <f t="shared" si="8"/>
        <v>-5.0257183986381827E-2</v>
      </c>
      <c r="Q12" s="2"/>
    </row>
    <row r="13" spans="1:17" ht="20.100000000000001" customHeight="1" x14ac:dyDescent="0.25">
      <c r="A13" s="8" t="s">
        <v>170</v>
      </c>
      <c r="B13" s="19">
        <v>86359.790000000008</v>
      </c>
      <c r="C13" s="140">
        <v>88125.949999999968</v>
      </c>
      <c r="D13" s="214">
        <f t="shared" si="3"/>
        <v>4.0071655867531766E-2</v>
      </c>
      <c r="E13" s="215">
        <f t="shared" si="4"/>
        <v>4.1700206481108025E-2</v>
      </c>
      <c r="F13" s="52">
        <f t="shared" si="5"/>
        <v>2.0451184515385686E-2</v>
      </c>
      <c r="H13" s="19">
        <v>29684.395999999993</v>
      </c>
      <c r="I13" s="140">
        <v>30361.534000000014</v>
      </c>
      <c r="J13" s="214">
        <f t="shared" si="0"/>
        <v>5.10121443268906E-2</v>
      </c>
      <c r="K13" s="215">
        <f t="shared" si="6"/>
        <v>5.179206793959916E-2</v>
      </c>
      <c r="L13" s="52">
        <f t="shared" si="7"/>
        <v>2.2811243994993902E-2</v>
      </c>
      <c r="N13" s="40">
        <f t="shared" si="1"/>
        <v>3.4372936756793866</v>
      </c>
      <c r="O13" s="143">
        <f t="shared" si="2"/>
        <v>3.4452433136891036</v>
      </c>
      <c r="P13" s="52">
        <f t="shared" si="8"/>
        <v>2.312760782113208E-3</v>
      </c>
      <c r="Q13" s="2"/>
    </row>
    <row r="14" spans="1:17" ht="20.100000000000001" customHeight="1" x14ac:dyDescent="0.25">
      <c r="A14" s="8" t="s">
        <v>171</v>
      </c>
      <c r="B14" s="19">
        <v>88446.729999999952</v>
      </c>
      <c r="C14" s="140">
        <v>87634.549999999916</v>
      </c>
      <c r="D14" s="214">
        <f t="shared" si="3"/>
        <v>4.10400132650681E-2</v>
      </c>
      <c r="E14" s="215">
        <f t="shared" si="4"/>
        <v>4.1467681538513719E-2</v>
      </c>
      <c r="F14" s="52">
        <f t="shared" si="5"/>
        <v>-9.1827024017737801E-3</v>
      </c>
      <c r="H14" s="19">
        <v>30846.702000000005</v>
      </c>
      <c r="I14" s="140">
        <v>29044.954999999991</v>
      </c>
      <c r="J14" s="214">
        <f t="shared" si="0"/>
        <v>5.3009547993921977E-2</v>
      </c>
      <c r="K14" s="215">
        <f t="shared" si="6"/>
        <v>4.954618836658909E-2</v>
      </c>
      <c r="L14" s="52">
        <f t="shared" si="7"/>
        <v>-5.8409712649346232E-2</v>
      </c>
      <c r="N14" s="40">
        <f t="shared" si="1"/>
        <v>3.4876023115834833</v>
      </c>
      <c r="O14" s="143">
        <f t="shared" si="2"/>
        <v>3.3143269406872085</v>
      </c>
      <c r="P14" s="52">
        <f t="shared" si="8"/>
        <v>-4.9683236623846112E-2</v>
      </c>
      <c r="Q14" s="2"/>
    </row>
    <row r="15" spans="1:17" ht="20.100000000000001" customHeight="1" x14ac:dyDescent="0.25">
      <c r="A15" s="8" t="s">
        <v>172</v>
      </c>
      <c r="B15" s="19">
        <v>130454.94000000003</v>
      </c>
      <c r="C15" s="140">
        <v>198428.46000000014</v>
      </c>
      <c r="D15" s="214">
        <f t="shared" si="3"/>
        <v>6.0532169681046064E-2</v>
      </c>
      <c r="E15" s="215">
        <f t="shared" si="4"/>
        <v>9.3894111254724549E-2</v>
      </c>
      <c r="F15" s="52">
        <f t="shared" si="5"/>
        <v>0.52104979696437781</v>
      </c>
      <c r="H15" s="19">
        <v>14640.655999999995</v>
      </c>
      <c r="I15" s="140">
        <v>25871.103000000014</v>
      </c>
      <c r="J15" s="214">
        <f t="shared" si="0"/>
        <v>2.5159725564648738E-2</v>
      </c>
      <c r="K15" s="215">
        <f t="shared" si="6"/>
        <v>4.4132089118038891E-2</v>
      </c>
      <c r="L15" s="52">
        <f t="shared" si="7"/>
        <v>0.76707266395713569</v>
      </c>
      <c r="N15" s="40">
        <f t="shared" si="1"/>
        <v>1.1222768566679033</v>
      </c>
      <c r="O15" s="143">
        <f t="shared" si="2"/>
        <v>1.3038000194125376</v>
      </c>
      <c r="P15" s="52">
        <f t="shared" si="8"/>
        <v>0.16174543889605436</v>
      </c>
      <c r="Q15" s="2"/>
    </row>
    <row r="16" spans="1:17" ht="20.100000000000001" customHeight="1" x14ac:dyDescent="0.25">
      <c r="A16" s="8" t="s">
        <v>173</v>
      </c>
      <c r="B16" s="19">
        <v>72639.329999999973</v>
      </c>
      <c r="C16" s="140">
        <v>63746.92</v>
      </c>
      <c r="D16" s="214">
        <f t="shared" si="3"/>
        <v>3.3705249100398169E-2</v>
      </c>
      <c r="E16" s="215">
        <f t="shared" si="4"/>
        <v>3.0164324203423343E-2</v>
      </c>
      <c r="F16" s="52">
        <f t="shared" si="5"/>
        <v>-0.12241866768319556</v>
      </c>
      <c r="H16" s="19">
        <v>23279.438999999988</v>
      </c>
      <c r="I16" s="140">
        <v>21833.012999999988</v>
      </c>
      <c r="J16" s="214">
        <f t="shared" si="0"/>
        <v>4.0005331491907242E-2</v>
      </c>
      <c r="K16" s="215">
        <f t="shared" si="6"/>
        <v>3.7243733884531345E-2</v>
      </c>
      <c r="L16" s="52">
        <f t="shared" si="7"/>
        <v>-6.21331983128975E-2</v>
      </c>
      <c r="N16" s="40">
        <f t="shared" si="1"/>
        <v>3.204798144476277</v>
      </c>
      <c r="O16" s="143">
        <f t="shared" si="2"/>
        <v>3.4249518251234705</v>
      </c>
      <c r="P16" s="52">
        <f t="shared" si="8"/>
        <v>6.8695022501384623E-2</v>
      </c>
      <c r="Q16" s="2"/>
    </row>
    <row r="17" spans="1:17" ht="20.100000000000001" customHeight="1" x14ac:dyDescent="0.25">
      <c r="A17" s="8" t="s">
        <v>174</v>
      </c>
      <c r="B17" s="19">
        <v>88270.089999999967</v>
      </c>
      <c r="C17" s="140">
        <v>87213.319999999978</v>
      </c>
      <c r="D17" s="214">
        <f t="shared" si="3"/>
        <v>4.095805084607148E-2</v>
      </c>
      <c r="E17" s="215">
        <f t="shared" si="4"/>
        <v>4.1268360249199561E-2</v>
      </c>
      <c r="F17" s="52">
        <f t="shared" si="5"/>
        <v>-1.197200546640419E-2</v>
      </c>
      <c r="H17" s="19">
        <v>19727.008000000005</v>
      </c>
      <c r="I17" s="140">
        <v>19882.633999999998</v>
      </c>
      <c r="J17" s="214">
        <f t="shared" si="0"/>
        <v>3.390053748217501E-2</v>
      </c>
      <c r="K17" s="215">
        <f t="shared" si="6"/>
        <v>3.391668981370255E-2</v>
      </c>
      <c r="L17" s="52">
        <f t="shared" si="7"/>
        <v>7.88898144107778E-3</v>
      </c>
      <c r="N17" s="40">
        <f t="shared" si="1"/>
        <v>2.2348462542634784</v>
      </c>
      <c r="O17" s="143">
        <f t="shared" si="2"/>
        <v>2.2797703378337166</v>
      </c>
      <c r="P17" s="52">
        <f t="shared" si="8"/>
        <v>2.0101643898113943E-2</v>
      </c>
      <c r="Q17" s="2"/>
    </row>
    <row r="18" spans="1:17" ht="20.100000000000001" customHeight="1" x14ac:dyDescent="0.25">
      <c r="A18" s="8" t="s">
        <v>175</v>
      </c>
      <c r="B18" s="19">
        <v>86257.969999999958</v>
      </c>
      <c r="C18" s="140">
        <v>71020.219999999987</v>
      </c>
      <c r="D18" s="214">
        <f t="shared" si="3"/>
        <v>4.002441054652723E-2</v>
      </c>
      <c r="E18" s="215">
        <f t="shared" si="4"/>
        <v>3.3605967803282892E-2</v>
      </c>
      <c r="F18" s="52">
        <f t="shared" si="5"/>
        <v>-0.17665324143380581</v>
      </c>
      <c r="H18" s="19">
        <v>19868.468000000012</v>
      </c>
      <c r="I18" s="140">
        <v>17436.934000000008</v>
      </c>
      <c r="J18" s="214">
        <f t="shared" si="0"/>
        <v>3.4143634156147497E-2</v>
      </c>
      <c r="K18" s="215">
        <f t="shared" si="6"/>
        <v>2.9744704941005503E-2</v>
      </c>
      <c r="L18" s="52">
        <f t="shared" si="7"/>
        <v>-0.12238155453153217</v>
      </c>
      <c r="N18" s="40">
        <f t="shared" si="1"/>
        <v>2.3033776473061005</v>
      </c>
      <c r="O18" s="143">
        <f t="shared" si="2"/>
        <v>2.4552069818989595</v>
      </c>
      <c r="P18" s="52">
        <f t="shared" si="8"/>
        <v>6.5915953803940885E-2</v>
      </c>
      <c r="Q18" s="2"/>
    </row>
    <row r="19" spans="1:17" ht="20.100000000000001" customHeight="1" x14ac:dyDescent="0.25">
      <c r="A19" s="8" t="s">
        <v>176</v>
      </c>
      <c r="B19" s="19">
        <v>47838.740000000005</v>
      </c>
      <c r="C19" s="140">
        <v>78637.459999999992</v>
      </c>
      <c r="D19" s="214">
        <f t="shared" si="3"/>
        <v>2.2197570494512858E-2</v>
      </c>
      <c r="E19" s="215">
        <f t="shared" si="4"/>
        <v>3.7210359935409193E-2</v>
      </c>
      <c r="F19" s="52">
        <f t="shared" si="5"/>
        <v>0.64380290952479069</v>
      </c>
      <c r="H19" s="19">
        <v>12435.930999999995</v>
      </c>
      <c r="I19" s="140">
        <v>14004.95899999999</v>
      </c>
      <c r="J19" s="214">
        <f t="shared" si="0"/>
        <v>2.1370942060308481E-2</v>
      </c>
      <c r="K19" s="215">
        <f t="shared" si="6"/>
        <v>2.3890287889251571E-2</v>
      </c>
      <c r="L19" s="52">
        <f t="shared" si="7"/>
        <v>0.12616892132965321</v>
      </c>
      <c r="N19" s="40">
        <f t="shared" si="1"/>
        <v>2.5995523711535866</v>
      </c>
      <c r="O19" s="143">
        <f t="shared" si="2"/>
        <v>1.7809526146953361</v>
      </c>
      <c r="P19" s="52">
        <f t="shared" si="8"/>
        <v>-0.3149002749634876</v>
      </c>
      <c r="Q19" s="2"/>
    </row>
    <row r="20" spans="1:17" ht="20.100000000000001" customHeight="1" x14ac:dyDescent="0.25">
      <c r="A20" s="8" t="s">
        <v>177</v>
      </c>
      <c r="B20" s="19">
        <v>21455.070000000022</v>
      </c>
      <c r="C20" s="140">
        <v>25304.89000000001</v>
      </c>
      <c r="D20" s="214">
        <f t="shared" si="3"/>
        <v>9.9553296928328056E-3</v>
      </c>
      <c r="E20" s="215">
        <f t="shared" si="4"/>
        <v>1.197398879650916E-2</v>
      </c>
      <c r="F20" s="52">
        <f t="shared" si="5"/>
        <v>0.17943637564454393</v>
      </c>
      <c r="H20" s="19">
        <v>11157.243</v>
      </c>
      <c r="I20" s="140">
        <v>11192.344999999994</v>
      </c>
      <c r="J20" s="214">
        <f t="shared" si="0"/>
        <v>1.9173537848174171E-2</v>
      </c>
      <c r="K20" s="215">
        <f t="shared" si="6"/>
        <v>1.9092404640800836E-2</v>
      </c>
      <c r="L20" s="52">
        <f t="shared" si="7"/>
        <v>3.1461177281872856E-3</v>
      </c>
      <c r="N20" s="40">
        <f t="shared" si="1"/>
        <v>5.2002827303756129</v>
      </c>
      <c r="O20" s="143">
        <f t="shared" si="2"/>
        <v>4.4229968990183277</v>
      </c>
      <c r="P20" s="52">
        <f t="shared" si="8"/>
        <v>-0.14946991762910214</v>
      </c>
      <c r="Q20" s="2"/>
    </row>
    <row r="21" spans="1:17" ht="20.100000000000001" customHeight="1" x14ac:dyDescent="0.25">
      <c r="A21" s="8" t="s">
        <v>178</v>
      </c>
      <c r="B21" s="19">
        <v>34170.509999999987</v>
      </c>
      <c r="C21" s="140">
        <v>27733.049999999992</v>
      </c>
      <c r="D21" s="214">
        <f t="shared" si="3"/>
        <v>1.5855398878784354E-2</v>
      </c>
      <c r="E21" s="215">
        <f t="shared" si="4"/>
        <v>1.3122966746467901E-2</v>
      </c>
      <c r="F21" s="52">
        <f t="shared" si="5"/>
        <v>-0.18839227158154789</v>
      </c>
      <c r="H21" s="19">
        <v>8772.5319999999956</v>
      </c>
      <c r="I21" s="140">
        <v>7929.2760000000007</v>
      </c>
      <c r="J21" s="214">
        <f t="shared" si="0"/>
        <v>1.5075451375068103E-2</v>
      </c>
      <c r="K21" s="215">
        <f t="shared" si="6"/>
        <v>1.3526115027779326E-2</v>
      </c>
      <c r="L21" s="52">
        <f t="shared" si="7"/>
        <v>-9.6124585239471941E-2</v>
      </c>
      <c r="N21" s="40">
        <f t="shared" si="1"/>
        <v>2.5672815535969464</v>
      </c>
      <c r="O21" s="143">
        <f t="shared" si="2"/>
        <v>2.8591431523038406</v>
      </c>
      <c r="P21" s="52">
        <f t="shared" si="8"/>
        <v>0.11368507606731917</v>
      </c>
      <c r="Q21" s="2"/>
    </row>
    <row r="22" spans="1:17" ht="20.100000000000001" customHeight="1" x14ac:dyDescent="0.25">
      <c r="A22" s="8" t="s">
        <v>179</v>
      </c>
      <c r="B22" s="19">
        <v>32175.409999999996</v>
      </c>
      <c r="C22" s="140">
        <v>30968.15000000002</v>
      </c>
      <c r="D22" s="214">
        <f t="shared" si="3"/>
        <v>1.4929655999820518E-2</v>
      </c>
      <c r="E22" s="215">
        <f t="shared" si="4"/>
        <v>1.4653779611316833E-2</v>
      </c>
      <c r="F22" s="52">
        <f t="shared" si="5"/>
        <v>-3.7521200196049612E-2</v>
      </c>
      <c r="H22" s="19">
        <v>7320.6290000000045</v>
      </c>
      <c r="I22" s="140">
        <v>7540.1219999999976</v>
      </c>
      <c r="J22" s="214">
        <f t="shared" si="0"/>
        <v>1.2580380045853759E-2</v>
      </c>
      <c r="K22" s="215">
        <f t="shared" si="6"/>
        <v>1.2862278661442666E-2</v>
      </c>
      <c r="L22" s="52">
        <f t="shared" si="7"/>
        <v>2.9982806122259849E-2</v>
      </c>
      <c r="N22" s="40">
        <f t="shared" si="1"/>
        <v>2.2752247756905057</v>
      </c>
      <c r="O22" s="143">
        <f t="shared" si="2"/>
        <v>2.4347989789509521</v>
      </c>
      <c r="P22" s="52">
        <f t="shared" si="8"/>
        <v>7.0135577357194237E-2</v>
      </c>
      <c r="Q22" s="2"/>
    </row>
    <row r="23" spans="1:17" ht="20.100000000000001" customHeight="1" x14ac:dyDescent="0.25">
      <c r="A23" s="8" t="s">
        <v>180</v>
      </c>
      <c r="B23" s="19">
        <v>31326.319999999992</v>
      </c>
      <c r="C23" s="140">
        <v>31522.04</v>
      </c>
      <c r="D23" s="214">
        <f t="shared" si="3"/>
        <v>1.4535671226576365E-2</v>
      </c>
      <c r="E23" s="215">
        <f t="shared" si="4"/>
        <v>1.4915874117734297E-2</v>
      </c>
      <c r="F23" s="52">
        <f t="shared" si="5"/>
        <v>6.2477814183092197E-3</v>
      </c>
      <c r="H23" s="19">
        <v>7430.868999999997</v>
      </c>
      <c r="I23" s="140">
        <v>7215.0380000000023</v>
      </c>
      <c r="J23" s="214">
        <f t="shared" si="0"/>
        <v>1.2769825665383832E-2</v>
      </c>
      <c r="K23" s="215">
        <f t="shared" si="6"/>
        <v>1.2307735777869115E-2</v>
      </c>
      <c r="L23" s="52">
        <f t="shared" si="7"/>
        <v>-2.9045189734874181E-2</v>
      </c>
      <c r="N23" s="40">
        <f t="shared" si="1"/>
        <v>2.372084879424075</v>
      </c>
      <c r="O23" s="143">
        <f t="shared" si="2"/>
        <v>2.288886759867065</v>
      </c>
      <c r="P23" s="52">
        <f t="shared" si="8"/>
        <v>-3.5073837483087809E-2</v>
      </c>
      <c r="Q23" s="2"/>
    </row>
    <row r="24" spans="1:17" ht="20.100000000000001" customHeight="1" x14ac:dyDescent="0.25">
      <c r="A24" s="8" t="s">
        <v>181</v>
      </c>
      <c r="B24" s="19">
        <v>629.25</v>
      </c>
      <c r="C24" s="140">
        <v>3014.7500000000009</v>
      </c>
      <c r="D24" s="214">
        <f t="shared" si="3"/>
        <v>2.9197719742769595E-4</v>
      </c>
      <c r="E24" s="215">
        <f t="shared" si="4"/>
        <v>1.4265457278919602E-3</v>
      </c>
      <c r="F24" s="52">
        <f t="shared" si="5"/>
        <v>3.7910210568136686</v>
      </c>
      <c r="H24" s="19">
        <v>1472.4239999999998</v>
      </c>
      <c r="I24" s="140">
        <v>6968.2489999999998</v>
      </c>
      <c r="J24" s="214">
        <f t="shared" si="0"/>
        <v>2.5303363288367926E-3</v>
      </c>
      <c r="K24" s="215">
        <f t="shared" si="6"/>
        <v>1.1886752020765608E-2</v>
      </c>
      <c r="L24" s="52">
        <f t="shared" si="7"/>
        <v>3.7325016435483263</v>
      </c>
      <c r="N24" s="40">
        <f t="shared" si="1"/>
        <v>23.399666269368289</v>
      </c>
      <c r="O24" s="143">
        <f t="shared" si="2"/>
        <v>23.113853553362627</v>
      </c>
      <c r="P24" s="52">
        <f t="shared" si="8"/>
        <v>-1.221439283430335E-2</v>
      </c>
      <c r="Q24" s="2"/>
    </row>
    <row r="25" spans="1:17" ht="20.100000000000001" customHeight="1" x14ac:dyDescent="0.25">
      <c r="A25" s="8" t="s">
        <v>182</v>
      </c>
      <c r="B25" s="19">
        <v>14011.709999999995</v>
      </c>
      <c r="C25" s="140">
        <v>14518.420000000007</v>
      </c>
      <c r="D25" s="214">
        <f t="shared" si="3"/>
        <v>6.5015491727765115E-3</v>
      </c>
      <c r="E25" s="215">
        <f t="shared" si="4"/>
        <v>6.8699527412691593E-3</v>
      </c>
      <c r="F25" s="52">
        <f t="shared" si="5"/>
        <v>3.6163323391649703E-2</v>
      </c>
      <c r="H25" s="19">
        <v>4724.7360000000017</v>
      </c>
      <c r="I25" s="140">
        <v>6257.7169999999996</v>
      </c>
      <c r="J25" s="214">
        <f t="shared" si="0"/>
        <v>8.1193807931431699E-3</v>
      </c>
      <c r="K25" s="215">
        <f t="shared" si="6"/>
        <v>1.0674694632055958E-2</v>
      </c>
      <c r="L25" s="52">
        <f t="shared" si="7"/>
        <v>0.32445855175823524</v>
      </c>
      <c r="N25" s="40">
        <f t="shared" si="1"/>
        <v>3.3719909989573034</v>
      </c>
      <c r="O25" s="143">
        <f t="shared" si="2"/>
        <v>4.3101914671155654</v>
      </c>
      <c r="P25" s="52">
        <f t="shared" si="8"/>
        <v>0.27823338450439966</v>
      </c>
      <c r="Q25" s="2"/>
    </row>
    <row r="26" spans="1:17" ht="20.100000000000001" customHeight="1" x14ac:dyDescent="0.25">
      <c r="A26" s="8" t="s">
        <v>183</v>
      </c>
      <c r="B26" s="19">
        <v>15731.21</v>
      </c>
      <c r="C26" s="140">
        <v>17536.400000000001</v>
      </c>
      <c r="D26" s="214">
        <f t="shared" si="3"/>
        <v>7.2994113753620093E-3</v>
      </c>
      <c r="E26" s="215">
        <f t="shared" si="4"/>
        <v>8.2980268687634345E-3</v>
      </c>
      <c r="F26" s="52">
        <f t="shared" si="5"/>
        <v>0.1147521392187888</v>
      </c>
      <c r="H26" s="19">
        <v>5405.7869999999994</v>
      </c>
      <c r="I26" s="140">
        <v>6078.9830000000011</v>
      </c>
      <c r="J26" s="214">
        <f t="shared" si="0"/>
        <v>9.2897556899735802E-3</v>
      </c>
      <c r="K26" s="215">
        <f t="shared" si="6"/>
        <v>1.0369802149643304E-2</v>
      </c>
      <c r="L26" s="52">
        <f t="shared" si="7"/>
        <v>0.12453246863037737</v>
      </c>
      <c r="N26" s="40">
        <f t="shared" si="1"/>
        <v>3.4363453288081462</v>
      </c>
      <c r="O26" s="143">
        <f t="shared" si="2"/>
        <v>3.4664942633607816</v>
      </c>
      <c r="P26" s="52">
        <f t="shared" si="8"/>
        <v>8.7735462148945675E-3</v>
      </c>
      <c r="Q26" s="2"/>
    </row>
    <row r="27" spans="1:17" ht="20.100000000000001" customHeight="1" x14ac:dyDescent="0.25">
      <c r="A27" s="8" t="s">
        <v>184</v>
      </c>
      <c r="B27" s="19">
        <v>30611.370000000006</v>
      </c>
      <c r="C27" s="140">
        <v>17303.940000000006</v>
      </c>
      <c r="D27" s="214">
        <f t="shared" si="3"/>
        <v>1.4203928521290822E-2</v>
      </c>
      <c r="E27" s="215">
        <f t="shared" si="4"/>
        <v>8.1880294162696102E-3</v>
      </c>
      <c r="F27" s="52">
        <f t="shared" si="5"/>
        <v>-0.43472180434916824</v>
      </c>
      <c r="H27" s="19">
        <v>9635.9579999999987</v>
      </c>
      <c r="I27" s="140">
        <v>5061.0259999999998</v>
      </c>
      <c r="J27" s="214">
        <f t="shared" si="0"/>
        <v>1.6559234697713105E-2</v>
      </c>
      <c r="K27" s="215">
        <f t="shared" si="6"/>
        <v>8.6333253924547309E-3</v>
      </c>
      <c r="L27" s="52">
        <f t="shared" si="7"/>
        <v>-0.47477707976726335</v>
      </c>
      <c r="N27" s="40">
        <f t="shared" si="1"/>
        <v>3.1478362451598856</v>
      </c>
      <c r="O27" s="143">
        <f t="shared" si="2"/>
        <v>2.9247824483903657</v>
      </c>
      <c r="P27" s="52">
        <f t="shared" si="8"/>
        <v>-7.0859402903339544E-2</v>
      </c>
      <c r="Q27" s="2"/>
    </row>
    <row r="28" spans="1:17" ht="20.100000000000001" customHeight="1" x14ac:dyDescent="0.25">
      <c r="A28" s="8" t="s">
        <v>185</v>
      </c>
      <c r="B28" s="19">
        <v>69879.900000000023</v>
      </c>
      <c r="C28" s="140">
        <v>66092.399999999965</v>
      </c>
      <c r="D28" s="214">
        <f t="shared" si="3"/>
        <v>3.2424850788283915E-2</v>
      </c>
      <c r="E28" s="215">
        <f t="shared" si="4"/>
        <v>3.1274178909072567E-2</v>
      </c>
      <c r="F28" s="52">
        <f t="shared" si="5"/>
        <v>-5.4200134802712324E-2</v>
      </c>
      <c r="H28" s="19">
        <v>4343.5910000000031</v>
      </c>
      <c r="I28" s="140">
        <v>4776.005000000001</v>
      </c>
      <c r="J28" s="214">
        <f t="shared" si="0"/>
        <v>7.464389404756063E-3</v>
      </c>
      <c r="K28" s="215">
        <f t="shared" si="6"/>
        <v>8.1471237731224402E-3</v>
      </c>
      <c r="L28" s="52">
        <f t="shared" si="7"/>
        <v>9.9552190802494445E-2</v>
      </c>
      <c r="N28" s="40">
        <f t="shared" si="1"/>
        <v>0.62157945274678439</v>
      </c>
      <c r="O28" s="143">
        <f t="shared" si="2"/>
        <v>0.72262544558829811</v>
      </c>
      <c r="P28" s="52">
        <f t="shared" si="8"/>
        <v>0.16256327714017485</v>
      </c>
      <c r="Q28" s="2"/>
    </row>
    <row r="29" spans="1:17" ht="20.100000000000001" customHeight="1" x14ac:dyDescent="0.25">
      <c r="A29" s="8" t="s">
        <v>186</v>
      </c>
      <c r="B29" s="19">
        <v>30094.560000000001</v>
      </c>
      <c r="C29" s="140">
        <v>19643.650000000005</v>
      </c>
      <c r="D29" s="214">
        <f t="shared" si="3"/>
        <v>1.3964124412585842E-2</v>
      </c>
      <c r="E29" s="215">
        <f t="shared" si="4"/>
        <v>9.2951538229388512E-3</v>
      </c>
      <c r="F29" s="52">
        <f t="shared" si="5"/>
        <v>-0.34726907454370476</v>
      </c>
      <c r="H29" s="19">
        <v>7202.469000000001</v>
      </c>
      <c r="I29" s="140">
        <v>4215.7159999999985</v>
      </c>
      <c r="J29" s="214">
        <f t="shared" si="0"/>
        <v>1.2377324037112142E-2</v>
      </c>
      <c r="K29" s="215">
        <f t="shared" si="6"/>
        <v>7.1913576397706069E-3</v>
      </c>
      <c r="L29" s="52">
        <f t="shared" si="7"/>
        <v>-0.4146846032936764</v>
      </c>
      <c r="N29" s="40">
        <f t="shared" si="1"/>
        <v>2.3932793833835753</v>
      </c>
      <c r="O29" s="143">
        <f t="shared" si="2"/>
        <v>2.1460960666678535</v>
      </c>
      <c r="P29" s="52">
        <f t="shared" si="8"/>
        <v>-0.1032822655106227</v>
      </c>
      <c r="Q29" s="2"/>
    </row>
    <row r="30" spans="1:17" ht="20.100000000000001" customHeight="1" x14ac:dyDescent="0.25">
      <c r="A30" s="8" t="s">
        <v>187</v>
      </c>
      <c r="B30" s="19">
        <v>6385.7800000000034</v>
      </c>
      <c r="C30" s="140">
        <v>5779.140000000004</v>
      </c>
      <c r="D30" s="214">
        <f t="shared" si="3"/>
        <v>2.9630546647434774E-3</v>
      </c>
      <c r="E30" s="215">
        <f t="shared" si="4"/>
        <v>2.7346239249986058E-3</v>
      </c>
      <c r="F30" s="52">
        <f t="shared" si="5"/>
        <v>-9.4998574958736301E-2</v>
      </c>
      <c r="H30" s="19">
        <v>3893.6359999999991</v>
      </c>
      <c r="I30" s="140">
        <v>3759.8940000000007</v>
      </c>
      <c r="J30" s="214">
        <f t="shared" si="0"/>
        <v>6.6911491676764114E-3</v>
      </c>
      <c r="K30" s="215">
        <f t="shared" si="6"/>
        <v>6.4137960056198477E-3</v>
      </c>
      <c r="L30" s="52">
        <f t="shared" si="7"/>
        <v>-3.4348870824082785E-2</v>
      </c>
      <c r="N30" s="40">
        <f t="shared" si="1"/>
        <v>6.0973538079921275</v>
      </c>
      <c r="O30" s="143">
        <f t="shared" si="2"/>
        <v>6.5059749374474372</v>
      </c>
      <c r="P30" s="52">
        <f t="shared" si="8"/>
        <v>6.7016142136890292E-2</v>
      </c>
      <c r="Q30" s="2"/>
    </row>
    <row r="31" spans="1:17" ht="20.100000000000001" customHeight="1" x14ac:dyDescent="0.25">
      <c r="A31" s="8" t="s">
        <v>188</v>
      </c>
      <c r="B31" s="19">
        <v>8466.17</v>
      </c>
      <c r="C31" s="140">
        <v>12404.740000000009</v>
      </c>
      <c r="D31" s="214">
        <f t="shared" si="3"/>
        <v>3.9283728081786831E-3</v>
      </c>
      <c r="E31" s="215">
        <f t="shared" si="4"/>
        <v>5.8697831835510484E-3</v>
      </c>
      <c r="F31" s="52">
        <f t="shared" si="5"/>
        <v>0.46521272310856132</v>
      </c>
      <c r="H31" s="19">
        <v>2303.3939999999998</v>
      </c>
      <c r="I31" s="140">
        <v>3400.5959999999995</v>
      </c>
      <c r="J31" s="214">
        <f t="shared" si="0"/>
        <v>3.9583445514503263E-3</v>
      </c>
      <c r="K31" s="215">
        <f t="shared" si="6"/>
        <v>5.8008893446269564E-3</v>
      </c>
      <c r="L31" s="52">
        <f t="shared" si="7"/>
        <v>0.47634143355413788</v>
      </c>
      <c r="N31" s="40">
        <f t="shared" si="1"/>
        <v>2.7207036948230421</v>
      </c>
      <c r="O31" s="143">
        <f t="shared" si="2"/>
        <v>2.7413682189227644</v>
      </c>
      <c r="P31" s="52">
        <f t="shared" si="8"/>
        <v>7.5952865205581857E-3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210028.72000000044</v>
      </c>
      <c r="C32" s="140">
        <f>C33-SUM(C7:C31)</f>
        <v>209075.98999999953</v>
      </c>
      <c r="D32" s="214">
        <f t="shared" si="3"/>
        <v>9.7455060858047518E-2</v>
      </c>
      <c r="E32" s="215">
        <f t="shared" si="4"/>
        <v>9.8932402467627981E-2</v>
      </c>
      <c r="F32" s="52">
        <f t="shared" si="5"/>
        <v>-4.5361891459459007E-3</v>
      </c>
      <c r="H32" s="19">
        <f>H33-SUM(H7:H31)</f>
        <v>46396.941999999573</v>
      </c>
      <c r="I32" s="140">
        <f>I33-SUM(I7:I31)</f>
        <v>52287.649000000558</v>
      </c>
      <c r="J32" s="214">
        <f t="shared" si="0"/>
        <v>7.9732378641975771E-2</v>
      </c>
      <c r="K32" s="215">
        <f t="shared" si="6"/>
        <v>8.9194619396040453E-2</v>
      </c>
      <c r="L32" s="52">
        <f t="shared" si="7"/>
        <v>0.12696325977692752</v>
      </c>
      <c r="N32" s="40">
        <f t="shared" si="1"/>
        <v>2.2090760730246548</v>
      </c>
      <c r="O32" s="143">
        <f t="shared" si="2"/>
        <v>2.5008920919135988</v>
      </c>
      <c r="P32" s="52">
        <f t="shared" si="8"/>
        <v>0.13209867349176035</v>
      </c>
      <c r="Q32" s="2"/>
    </row>
    <row r="33" spans="1:17" ht="26.25" customHeight="1" thickBot="1" x14ac:dyDescent="0.3">
      <c r="A33" s="35" t="s">
        <v>18</v>
      </c>
      <c r="B33" s="36">
        <v>2155134.0500000003</v>
      </c>
      <c r="C33" s="148">
        <v>2113321.6699999985</v>
      </c>
      <c r="D33" s="251">
        <f>SUM(D7:D32)</f>
        <v>1.0000000000000004</v>
      </c>
      <c r="E33" s="252">
        <f>SUM(E7:E32)</f>
        <v>1.0000000000000004</v>
      </c>
      <c r="F33" s="57">
        <f t="shared" si="5"/>
        <v>-1.940128967847812E-2</v>
      </c>
      <c r="G33" s="56"/>
      <c r="H33" s="36">
        <v>581908.41399999976</v>
      </c>
      <c r="I33" s="148">
        <v>586219.76700000046</v>
      </c>
      <c r="J33" s="251">
        <f>SUM(J7:J32)</f>
        <v>0.99999999999999967</v>
      </c>
      <c r="K33" s="252">
        <f>SUM(K7:K32)</f>
        <v>1.0000000000000002</v>
      </c>
      <c r="L33" s="57">
        <f t="shared" si="7"/>
        <v>7.4089889341258141E-3</v>
      </c>
      <c r="M33" s="56"/>
      <c r="N33" s="37">
        <f t="shared" si="1"/>
        <v>2.7001031049553492</v>
      </c>
      <c r="O33" s="150">
        <f t="shared" si="2"/>
        <v>2.7739258784962955</v>
      </c>
      <c r="P33" s="57">
        <f t="shared" si="8"/>
        <v>2.7340723917343528E-2</v>
      </c>
      <c r="Q33" s="2"/>
    </row>
    <row r="35" spans="1:17" ht="15.75" thickBot="1" x14ac:dyDescent="0.3">
      <c r="L35" s="10"/>
    </row>
    <row r="36" spans="1:17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49"/>
      <c r="L36" s="130" t="s">
        <v>0</v>
      </c>
      <c r="N36" s="361" t="s">
        <v>22</v>
      </c>
      <c r="O36" s="349"/>
      <c r="P36" s="130" t="s">
        <v>0</v>
      </c>
    </row>
    <row r="37" spans="1:17" x14ac:dyDescent="0.25">
      <c r="A37" s="366"/>
      <c r="B37" s="356" t="str">
        <f>B5</f>
        <v>jan-ago</v>
      </c>
      <c r="C37" s="358"/>
      <c r="D37" s="356" t="str">
        <f>B37</f>
        <v>jan-ago</v>
      </c>
      <c r="E37" s="358"/>
      <c r="F37" s="131" t="str">
        <f>F5</f>
        <v>2022 / 2021</v>
      </c>
      <c r="H37" s="359" t="str">
        <f>B37</f>
        <v>jan-ago</v>
      </c>
      <c r="I37" s="358"/>
      <c r="J37" s="356" t="str">
        <f>H37</f>
        <v>jan-ago</v>
      </c>
      <c r="K37" s="358"/>
      <c r="L37" s="131" t="str">
        <f>F37</f>
        <v>2022 / 2021</v>
      </c>
      <c r="N37" s="359" t="str">
        <f>B37</f>
        <v>jan-ago</v>
      </c>
      <c r="O37" s="357"/>
      <c r="P37" s="131" t="str">
        <f>L37</f>
        <v>2022 / 2021</v>
      </c>
    </row>
    <row r="38" spans="1:17" ht="19.5" customHeight="1" thickBot="1" x14ac:dyDescent="0.3">
      <c r="A38" s="367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1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165</v>
      </c>
      <c r="B39" s="19">
        <v>274591.72999999981</v>
      </c>
      <c r="C39" s="147">
        <v>263696.17000000004</v>
      </c>
      <c r="D39" s="247">
        <f>B39/$B$62</f>
        <v>0.27903215847975604</v>
      </c>
      <c r="E39" s="246">
        <f>C39/$C$62</f>
        <v>0.26892345572618359</v>
      </c>
      <c r="F39" s="52">
        <f>(C39-B39)/B39</f>
        <v>-3.9679126534509154E-2</v>
      </c>
      <c r="H39" s="39">
        <v>73484.546000000017</v>
      </c>
      <c r="I39" s="147">
        <v>71847.065000000061</v>
      </c>
      <c r="J39" s="250">
        <f>H39/$H$62</f>
        <v>0.2715610414751975</v>
      </c>
      <c r="K39" s="246">
        <f>I39/$I$62</f>
        <v>0.27222452838422861</v>
      </c>
      <c r="L39" s="52">
        <f>(I39-H39)/H39</f>
        <v>-2.2283338322590381E-2</v>
      </c>
      <c r="N39" s="40">
        <f t="shared" ref="N39:N62" si="9">(H39/B39)*10</f>
        <v>2.6761383527464599</v>
      </c>
      <c r="O39" s="149">
        <f t="shared" ref="O39:O62" si="10">(I39/C39)*10</f>
        <v>2.7246154162952023</v>
      </c>
      <c r="P39" s="52">
        <f>(O39-N39)/N39</f>
        <v>1.8114558053021236E-2</v>
      </c>
    </row>
    <row r="40" spans="1:17" ht="20.100000000000001" customHeight="1" x14ac:dyDescent="0.25">
      <c r="A40" s="38" t="s">
        <v>169</v>
      </c>
      <c r="B40" s="19">
        <v>153210.64999999997</v>
      </c>
      <c r="C40" s="140">
        <v>145701.13999999996</v>
      </c>
      <c r="D40" s="247">
        <f t="shared" ref="D40:D61" si="11">B40/$B$62</f>
        <v>0.15568822255348497</v>
      </c>
      <c r="E40" s="215">
        <f t="shared" ref="E40:E61" si="12">C40/$C$62</f>
        <v>0.14858939389238934</v>
      </c>
      <c r="F40" s="52">
        <f t="shared" ref="F40:F62" si="13">(C40-B40)/B40</f>
        <v>-4.9014281970607206E-2</v>
      </c>
      <c r="H40" s="19">
        <v>36634.541000000027</v>
      </c>
      <c r="I40" s="140">
        <v>33088.018999999993</v>
      </c>
      <c r="J40" s="247">
        <f t="shared" ref="J40:J62" si="14">H40/$H$62</f>
        <v>0.13538239874171404</v>
      </c>
      <c r="K40" s="215">
        <f t="shared" ref="K40:K62" si="15">I40/$I$62</f>
        <v>0.12536866144000991</v>
      </c>
      <c r="L40" s="52">
        <f t="shared" ref="L40:L62" si="16">(I40-H40)/H40</f>
        <v>-9.6808146170032014E-2</v>
      </c>
      <c r="N40" s="40">
        <f t="shared" si="9"/>
        <v>2.3911223534395316</v>
      </c>
      <c r="O40" s="143">
        <f t="shared" si="10"/>
        <v>2.2709512773887703</v>
      </c>
      <c r="P40" s="52">
        <f t="shared" ref="P40:P62" si="17">(O40-N40)/N40</f>
        <v>-5.0257183986382001E-2</v>
      </c>
    </row>
    <row r="41" spans="1:17" ht="20.100000000000001" customHeight="1" x14ac:dyDescent="0.25">
      <c r="A41" s="38" t="s">
        <v>170</v>
      </c>
      <c r="B41" s="19">
        <v>86359.789999999935</v>
      </c>
      <c r="C41" s="140">
        <v>88125.949999999968</v>
      </c>
      <c r="D41" s="247">
        <f t="shared" si="11"/>
        <v>8.7756315929683859E-2</v>
      </c>
      <c r="E41" s="215">
        <f t="shared" si="12"/>
        <v>8.9872882921101432E-2</v>
      </c>
      <c r="F41" s="52">
        <f t="shared" si="13"/>
        <v>2.0451184515386547E-2</v>
      </c>
      <c r="H41" s="19">
        <v>29684.395999999993</v>
      </c>
      <c r="I41" s="140">
        <v>30361.534000000014</v>
      </c>
      <c r="J41" s="247">
        <f t="shared" si="14"/>
        <v>0.10969824176803354</v>
      </c>
      <c r="K41" s="215">
        <f t="shared" si="15"/>
        <v>0.11503816160300659</v>
      </c>
      <c r="L41" s="52">
        <f t="shared" si="16"/>
        <v>2.2811243994993902E-2</v>
      </c>
      <c r="N41" s="40">
        <f t="shared" si="9"/>
        <v>3.4372936756793893</v>
      </c>
      <c r="O41" s="143">
        <f t="shared" si="10"/>
        <v>3.4452433136891036</v>
      </c>
      <c r="P41" s="52">
        <f t="shared" si="17"/>
        <v>2.3127607821124309E-3</v>
      </c>
    </row>
    <row r="42" spans="1:17" ht="20.100000000000001" customHeight="1" x14ac:dyDescent="0.25">
      <c r="A42" s="38" t="s">
        <v>171</v>
      </c>
      <c r="B42" s="19">
        <v>88446.729999999894</v>
      </c>
      <c r="C42" s="140">
        <v>87634.549999999916</v>
      </c>
      <c r="D42" s="247">
        <f t="shared" si="11"/>
        <v>8.9877003879090533E-2</v>
      </c>
      <c r="E42" s="215">
        <f t="shared" si="12"/>
        <v>8.9371741830793369E-2</v>
      </c>
      <c r="F42" s="52">
        <f t="shared" si="13"/>
        <v>-9.1827024017731278E-3</v>
      </c>
      <c r="H42" s="19">
        <v>30846.702000000005</v>
      </c>
      <c r="I42" s="140">
        <v>29044.954999999991</v>
      </c>
      <c r="J42" s="247">
        <f t="shared" si="14"/>
        <v>0.11399352621971777</v>
      </c>
      <c r="K42" s="215">
        <f t="shared" si="15"/>
        <v>0.11004971708748483</v>
      </c>
      <c r="L42" s="52">
        <f t="shared" si="16"/>
        <v>-5.8409712649346232E-2</v>
      </c>
      <c r="N42" s="40">
        <f t="shared" si="9"/>
        <v>3.4876023115834851</v>
      </c>
      <c r="O42" s="143">
        <f t="shared" si="10"/>
        <v>3.3143269406872085</v>
      </c>
      <c r="P42" s="52">
        <f t="shared" si="17"/>
        <v>-4.9683236623846591E-2</v>
      </c>
    </row>
    <row r="43" spans="1:17" ht="20.100000000000001" customHeight="1" x14ac:dyDescent="0.25">
      <c r="A43" s="38" t="s">
        <v>174</v>
      </c>
      <c r="B43" s="19">
        <v>88270.089999999982</v>
      </c>
      <c r="C43" s="140">
        <v>87213.319999999978</v>
      </c>
      <c r="D43" s="247">
        <f t="shared" si="11"/>
        <v>8.9697507430039292E-2</v>
      </c>
      <c r="E43" s="215">
        <f t="shared" si="12"/>
        <v>8.8942161730120969E-2</v>
      </c>
      <c r="F43" s="52">
        <f t="shared" si="13"/>
        <v>-1.1972005466404353E-2</v>
      </c>
      <c r="H43" s="19">
        <v>19727.007999999998</v>
      </c>
      <c r="I43" s="140">
        <v>19882.633999999998</v>
      </c>
      <c r="J43" s="247">
        <f t="shared" si="14"/>
        <v>7.2900863232788438E-2</v>
      </c>
      <c r="K43" s="215">
        <f t="shared" si="15"/>
        <v>7.5334193034694227E-2</v>
      </c>
      <c r="L43" s="52">
        <f t="shared" si="16"/>
        <v>7.8889814410781512E-3</v>
      </c>
      <c r="N43" s="40">
        <f t="shared" si="9"/>
        <v>2.2348462542634771</v>
      </c>
      <c r="O43" s="143">
        <f t="shared" si="10"/>
        <v>2.2797703378337166</v>
      </c>
      <c r="P43" s="52">
        <f t="shared" si="17"/>
        <v>2.010164389811455E-2</v>
      </c>
    </row>
    <row r="44" spans="1:17" ht="20.100000000000001" customHeight="1" x14ac:dyDescent="0.25">
      <c r="A44" s="38" t="s">
        <v>175</v>
      </c>
      <c r="B44" s="19">
        <v>86257.969999999987</v>
      </c>
      <c r="C44" s="140">
        <v>71020.219999999987</v>
      </c>
      <c r="D44" s="247">
        <f t="shared" si="11"/>
        <v>8.7652849396382237E-2</v>
      </c>
      <c r="E44" s="215">
        <f t="shared" si="12"/>
        <v>7.2428063664458281E-2</v>
      </c>
      <c r="F44" s="52">
        <f t="shared" si="13"/>
        <v>-0.17665324143380609</v>
      </c>
      <c r="H44" s="19">
        <v>19868.468000000008</v>
      </c>
      <c r="I44" s="140">
        <v>17436.934000000008</v>
      </c>
      <c r="J44" s="247">
        <f t="shared" si="14"/>
        <v>7.3423626548589346E-2</v>
      </c>
      <c r="K44" s="215">
        <f t="shared" si="15"/>
        <v>6.6067571926799226E-2</v>
      </c>
      <c r="L44" s="52">
        <f t="shared" si="16"/>
        <v>-0.122381554531532</v>
      </c>
      <c r="N44" s="40">
        <f t="shared" si="9"/>
        <v>2.3033776473060996</v>
      </c>
      <c r="O44" s="143">
        <f t="shared" si="10"/>
        <v>2.4552069818989595</v>
      </c>
      <c r="P44" s="52">
        <f t="shared" si="17"/>
        <v>6.5915953803941302E-2</v>
      </c>
    </row>
    <row r="45" spans="1:17" ht="20.100000000000001" customHeight="1" x14ac:dyDescent="0.25">
      <c r="A45" s="38" t="s">
        <v>176</v>
      </c>
      <c r="B45" s="19">
        <v>47838.740000000005</v>
      </c>
      <c r="C45" s="140">
        <v>78637.459999999992</v>
      </c>
      <c r="D45" s="247">
        <f t="shared" si="11"/>
        <v>4.861234124258533E-2</v>
      </c>
      <c r="E45" s="215">
        <f t="shared" si="12"/>
        <v>8.0196301268727302E-2</v>
      </c>
      <c r="F45" s="52">
        <f t="shared" si="13"/>
        <v>0.64380290952479069</v>
      </c>
      <c r="H45" s="19">
        <v>12435.930999999997</v>
      </c>
      <c r="I45" s="140">
        <v>14004.95899999999</v>
      </c>
      <c r="J45" s="247">
        <f t="shared" si="14"/>
        <v>4.5956797148528239E-2</v>
      </c>
      <c r="K45" s="215">
        <f t="shared" si="15"/>
        <v>5.3064009765958459E-2</v>
      </c>
      <c r="L45" s="52">
        <f t="shared" si="16"/>
        <v>0.12616892132965304</v>
      </c>
      <c r="N45" s="40">
        <f t="shared" si="9"/>
        <v>2.5995523711535871</v>
      </c>
      <c r="O45" s="143">
        <f t="shared" si="10"/>
        <v>1.7809526146953361</v>
      </c>
      <c r="P45" s="52">
        <f t="shared" si="17"/>
        <v>-0.31490027496348771</v>
      </c>
    </row>
    <row r="46" spans="1:17" ht="20.100000000000001" customHeight="1" x14ac:dyDescent="0.25">
      <c r="A46" s="38" t="s">
        <v>177</v>
      </c>
      <c r="B46" s="19">
        <v>21455.070000000018</v>
      </c>
      <c r="C46" s="140">
        <v>25304.89000000001</v>
      </c>
      <c r="D46" s="247">
        <f t="shared" si="11"/>
        <v>2.1802020375610978E-2</v>
      </c>
      <c r="E46" s="215">
        <f t="shared" si="12"/>
        <v>2.5806512341726269E-2</v>
      </c>
      <c r="F46" s="52">
        <f t="shared" si="13"/>
        <v>0.17943637564454412</v>
      </c>
      <c r="H46" s="19">
        <v>11157.242999999997</v>
      </c>
      <c r="I46" s="140">
        <v>11192.344999999994</v>
      </c>
      <c r="J46" s="247">
        <f t="shared" si="14"/>
        <v>4.1231424755238402E-2</v>
      </c>
      <c r="K46" s="215">
        <f t="shared" si="15"/>
        <v>4.2407171944164664E-2</v>
      </c>
      <c r="L46" s="52">
        <f t="shared" si="16"/>
        <v>3.1461177281876126E-3</v>
      </c>
      <c r="N46" s="40">
        <f t="shared" si="9"/>
        <v>5.2002827303756121</v>
      </c>
      <c r="O46" s="143">
        <f t="shared" si="10"/>
        <v>4.4229968990183277</v>
      </c>
      <c r="P46" s="52">
        <f t="shared" si="17"/>
        <v>-0.149469917629102</v>
      </c>
    </row>
    <row r="47" spans="1:17" ht="20.100000000000001" customHeight="1" x14ac:dyDescent="0.25">
      <c r="A47" s="38" t="s">
        <v>179</v>
      </c>
      <c r="B47" s="19">
        <v>32175.409999999996</v>
      </c>
      <c r="C47" s="140">
        <v>30968.15000000002</v>
      </c>
      <c r="D47" s="247">
        <f t="shared" si="11"/>
        <v>3.2695719212924336E-2</v>
      </c>
      <c r="E47" s="215">
        <f t="shared" si="12"/>
        <v>3.1582035929633781E-2</v>
      </c>
      <c r="F47" s="52">
        <f t="shared" si="13"/>
        <v>-3.7521200196049612E-2</v>
      </c>
      <c r="H47" s="19">
        <v>7320.6290000000045</v>
      </c>
      <c r="I47" s="140">
        <v>7540.1219999999976</v>
      </c>
      <c r="J47" s="247">
        <f t="shared" si="14"/>
        <v>2.7053275058588976E-2</v>
      </c>
      <c r="K47" s="215">
        <f t="shared" si="15"/>
        <v>2.856910237613108E-2</v>
      </c>
      <c r="L47" s="52">
        <f t="shared" si="16"/>
        <v>2.9982806122259849E-2</v>
      </c>
      <c r="N47" s="40">
        <f t="shared" si="9"/>
        <v>2.2752247756905057</v>
      </c>
      <c r="O47" s="143">
        <f t="shared" si="10"/>
        <v>2.4347989789509521</v>
      </c>
      <c r="P47" s="52">
        <f t="shared" si="17"/>
        <v>7.0135577357194237E-2</v>
      </c>
    </row>
    <row r="48" spans="1:17" ht="20.100000000000001" customHeight="1" x14ac:dyDescent="0.25">
      <c r="A48" s="38" t="s">
        <v>180</v>
      </c>
      <c r="B48" s="19">
        <v>31326.319999999989</v>
      </c>
      <c r="C48" s="140">
        <v>31522.04</v>
      </c>
      <c r="D48" s="247">
        <f t="shared" si="11"/>
        <v>3.1832898561175001E-2</v>
      </c>
      <c r="E48" s="215">
        <f t="shared" si="12"/>
        <v>3.214690576787288E-2</v>
      </c>
      <c r="F48" s="52">
        <f t="shared" si="13"/>
        <v>6.2477814183093368E-3</v>
      </c>
      <c r="H48" s="19">
        <v>7430.8689999999979</v>
      </c>
      <c r="I48" s="140">
        <v>7215.0380000000023</v>
      </c>
      <c r="J48" s="247">
        <f t="shared" si="14"/>
        <v>2.7460665330990248E-2</v>
      </c>
      <c r="K48" s="215">
        <f t="shared" si="15"/>
        <v>2.7337377202872336E-2</v>
      </c>
      <c r="L48" s="52">
        <f t="shared" si="16"/>
        <v>-2.9045189734874299E-2</v>
      </c>
      <c r="N48" s="40">
        <f t="shared" si="9"/>
        <v>2.3720848794240759</v>
      </c>
      <c r="O48" s="143">
        <f t="shared" si="10"/>
        <v>2.288886759867065</v>
      </c>
      <c r="P48" s="52">
        <f t="shared" si="17"/>
        <v>-3.507383748308817E-2</v>
      </c>
    </row>
    <row r="49" spans="1:16" ht="20.100000000000001" customHeight="1" x14ac:dyDescent="0.25">
      <c r="A49" s="38" t="s">
        <v>183</v>
      </c>
      <c r="B49" s="19">
        <v>15731.21</v>
      </c>
      <c r="C49" s="140">
        <v>17536.400000000001</v>
      </c>
      <c r="D49" s="247">
        <f t="shared" si="11"/>
        <v>1.5985599718528764E-2</v>
      </c>
      <c r="E49" s="215">
        <f t="shared" si="12"/>
        <v>1.7884026487744006E-2</v>
      </c>
      <c r="F49" s="52">
        <f t="shared" si="13"/>
        <v>0.1147521392187888</v>
      </c>
      <c r="H49" s="19">
        <v>5405.7869999999984</v>
      </c>
      <c r="I49" s="140">
        <v>6078.9830000000011</v>
      </c>
      <c r="J49" s="247">
        <f t="shared" si="14"/>
        <v>1.9977005065977854E-2</v>
      </c>
      <c r="K49" s="215">
        <f t="shared" si="15"/>
        <v>2.3032928070628105E-2</v>
      </c>
      <c r="L49" s="52">
        <f t="shared" si="16"/>
        <v>0.12453246863037756</v>
      </c>
      <c r="N49" s="40">
        <f t="shared" si="9"/>
        <v>3.4363453288081458</v>
      </c>
      <c r="O49" s="143">
        <f t="shared" si="10"/>
        <v>3.4664942633607816</v>
      </c>
      <c r="P49" s="52">
        <f t="shared" si="17"/>
        <v>8.7735462148946994E-3</v>
      </c>
    </row>
    <row r="50" spans="1:16" ht="20.100000000000001" customHeight="1" x14ac:dyDescent="0.25">
      <c r="A50" s="38" t="s">
        <v>188</v>
      </c>
      <c r="B50" s="19">
        <v>8466.17</v>
      </c>
      <c r="C50" s="140">
        <v>12404.740000000009</v>
      </c>
      <c r="D50" s="247">
        <f t="shared" si="11"/>
        <v>8.6030766081577111E-3</v>
      </c>
      <c r="E50" s="215">
        <f t="shared" si="12"/>
        <v>1.2650640880316239E-2</v>
      </c>
      <c r="F50" s="52">
        <f t="shared" si="13"/>
        <v>0.46521272310856132</v>
      </c>
      <c r="H50" s="19">
        <v>2303.3939999999998</v>
      </c>
      <c r="I50" s="140">
        <v>3400.5959999999995</v>
      </c>
      <c r="J50" s="247">
        <f t="shared" si="14"/>
        <v>8.5121581014832807E-3</v>
      </c>
      <c r="K50" s="215">
        <f t="shared" si="15"/>
        <v>1.2884668877222659E-2</v>
      </c>
      <c r="L50" s="52">
        <f t="shared" si="16"/>
        <v>0.47634143355413788</v>
      </c>
      <c r="N50" s="40">
        <f t="shared" si="9"/>
        <v>2.7207036948230421</v>
      </c>
      <c r="O50" s="143">
        <f t="shared" si="10"/>
        <v>2.7413682189227644</v>
      </c>
      <c r="P50" s="52">
        <f t="shared" si="17"/>
        <v>7.5952865205581857E-3</v>
      </c>
    </row>
    <row r="51" spans="1:16" ht="20.100000000000001" customHeight="1" x14ac:dyDescent="0.25">
      <c r="A51" s="38" t="s">
        <v>189</v>
      </c>
      <c r="B51" s="19">
        <v>12768.009999999998</v>
      </c>
      <c r="C51" s="140">
        <v>8958.99</v>
      </c>
      <c r="D51" s="247">
        <f t="shared" si="11"/>
        <v>1.2974481750747235E-2</v>
      </c>
      <c r="E51" s="215">
        <f t="shared" si="12"/>
        <v>9.1365853004854846E-3</v>
      </c>
      <c r="F51" s="52">
        <f t="shared" si="13"/>
        <v>-0.29832526760239059</v>
      </c>
      <c r="H51" s="19">
        <v>3728.6990000000001</v>
      </c>
      <c r="I51" s="140">
        <v>3070.4480000000021</v>
      </c>
      <c r="J51" s="247">
        <f t="shared" si="14"/>
        <v>1.3779351426999728E-2</v>
      </c>
      <c r="K51" s="215">
        <f t="shared" si="15"/>
        <v>1.163375648995958E-2</v>
      </c>
      <c r="L51" s="52">
        <f t="shared" si="16"/>
        <v>-0.17653637367886169</v>
      </c>
      <c r="N51" s="40">
        <f t="shared" si="9"/>
        <v>2.9203446739155128</v>
      </c>
      <c r="O51" s="143">
        <f t="shared" si="10"/>
        <v>3.4272256136015358</v>
      </c>
      <c r="P51" s="52">
        <f t="shared" si="17"/>
        <v>0.1735688750076243</v>
      </c>
    </row>
    <row r="52" spans="1:16" ht="20.100000000000001" customHeight="1" x14ac:dyDescent="0.25">
      <c r="A52" s="38" t="s">
        <v>190</v>
      </c>
      <c r="B52" s="19">
        <v>2872.889999999999</v>
      </c>
      <c r="C52" s="140">
        <v>3638.6699999999992</v>
      </c>
      <c r="D52" s="247">
        <f t="shared" si="11"/>
        <v>2.919347562925171E-3</v>
      </c>
      <c r="E52" s="215">
        <f t="shared" si="12"/>
        <v>3.7107998597294459E-3</v>
      </c>
      <c r="F52" s="52">
        <f t="shared" si="13"/>
        <v>0.2665538882449382</v>
      </c>
      <c r="H52" s="19">
        <v>1348.8500000000004</v>
      </c>
      <c r="I52" s="140">
        <v>1752.0760000000005</v>
      </c>
      <c r="J52" s="247">
        <f t="shared" si="14"/>
        <v>4.9846550156793529E-3</v>
      </c>
      <c r="K52" s="215">
        <f t="shared" si="15"/>
        <v>6.6385183972835276E-3</v>
      </c>
      <c r="L52" s="52">
        <f t="shared" si="16"/>
        <v>0.29894057901175075</v>
      </c>
      <c r="N52" s="40">
        <f t="shared" ref="N52" si="18">(H52/B52)*10</f>
        <v>4.6950979675518409</v>
      </c>
      <c r="O52" s="143">
        <f t="shared" ref="O52" si="19">(I52/C52)*10</f>
        <v>4.8151549879488957</v>
      </c>
      <c r="P52" s="52">
        <f t="shared" ref="P52" si="20">(O52-N52)/N52</f>
        <v>2.5570716783074064E-2</v>
      </c>
    </row>
    <row r="53" spans="1:16" ht="20.100000000000001" customHeight="1" x14ac:dyDescent="0.25">
      <c r="A53" s="38" t="s">
        <v>191</v>
      </c>
      <c r="B53" s="19">
        <v>8924.1500000000051</v>
      </c>
      <c r="C53" s="140">
        <v>7382.3400000000038</v>
      </c>
      <c r="D53" s="247">
        <f t="shared" si="11"/>
        <v>9.0684626121009474E-3</v>
      </c>
      <c r="E53" s="215">
        <f t="shared" si="12"/>
        <v>7.5286811490118911E-3</v>
      </c>
      <c r="F53" s="52">
        <f t="shared" si="13"/>
        <v>-0.17276827484970561</v>
      </c>
      <c r="H53" s="19">
        <v>1612.9539999999997</v>
      </c>
      <c r="I53" s="140">
        <v>1470.7339999999999</v>
      </c>
      <c r="J53" s="247">
        <f t="shared" si="14"/>
        <v>5.9606474004967724E-3</v>
      </c>
      <c r="K53" s="215">
        <f t="shared" si="15"/>
        <v>5.5725292261924646E-3</v>
      </c>
      <c r="L53" s="52">
        <f t="shared" si="16"/>
        <v>-8.8173624294307112E-2</v>
      </c>
      <c r="N53" s="40">
        <f t="shared" si="9"/>
        <v>1.8074035062162768</v>
      </c>
      <c r="O53" s="143">
        <f t="shared" si="10"/>
        <v>1.9922328150694755</v>
      </c>
      <c r="P53" s="52">
        <f t="shared" si="17"/>
        <v>0.10226233833093037</v>
      </c>
    </row>
    <row r="54" spans="1:16" ht="20.100000000000001" customHeight="1" x14ac:dyDescent="0.25">
      <c r="A54" s="38" t="s">
        <v>192</v>
      </c>
      <c r="B54" s="19">
        <v>2978.2200000000007</v>
      </c>
      <c r="C54" s="140">
        <v>3655.2799999999993</v>
      </c>
      <c r="D54" s="247">
        <f t="shared" si="11"/>
        <v>3.0263808565086057E-3</v>
      </c>
      <c r="E54" s="215">
        <f t="shared" si="12"/>
        <v>3.7277391220615912E-3</v>
      </c>
      <c r="F54" s="52">
        <f t="shared" si="13"/>
        <v>0.22733713426140392</v>
      </c>
      <c r="H54" s="19">
        <v>1132.0679999999998</v>
      </c>
      <c r="I54" s="140">
        <v>1431.42</v>
      </c>
      <c r="J54" s="247">
        <f t="shared" si="14"/>
        <v>4.1835403746080671E-3</v>
      </c>
      <c r="K54" s="215">
        <f t="shared" si="15"/>
        <v>5.4235706694456091E-3</v>
      </c>
      <c r="L54" s="52">
        <f t="shared" si="16"/>
        <v>0.26442934523367889</v>
      </c>
      <c r="N54" s="40">
        <f t="shared" ref="N54" si="21">(H54/B54)*10</f>
        <v>3.8011563954308256</v>
      </c>
      <c r="O54" s="143">
        <f t="shared" ref="O54" si="22">(I54/C54)*10</f>
        <v>3.9160337922129096</v>
      </c>
      <c r="P54" s="52">
        <f t="shared" ref="P54" si="23">(O54-N54)/N54</f>
        <v>3.0221696986783331E-2</v>
      </c>
    </row>
    <row r="55" spans="1:16" ht="20.100000000000001" customHeight="1" x14ac:dyDescent="0.25">
      <c r="A55" s="38" t="s">
        <v>193</v>
      </c>
      <c r="B55" s="19">
        <v>3956.3100000000004</v>
      </c>
      <c r="C55" s="140">
        <v>4769.4800000000005</v>
      </c>
      <c r="D55" s="247">
        <f t="shared" si="11"/>
        <v>4.0202875698952933E-3</v>
      </c>
      <c r="E55" s="215">
        <f t="shared" si="12"/>
        <v>4.8640260630896468E-3</v>
      </c>
      <c r="F55" s="52">
        <f t="shared" si="13"/>
        <v>0.20553748315981304</v>
      </c>
      <c r="H55" s="19">
        <v>1137.2210000000002</v>
      </c>
      <c r="I55" s="140">
        <v>1384.3409999999992</v>
      </c>
      <c r="J55" s="247">
        <f t="shared" si="14"/>
        <v>4.2025832090935899E-3</v>
      </c>
      <c r="K55" s="215">
        <f t="shared" si="15"/>
        <v>5.2451909601032541E-3</v>
      </c>
      <c r="L55" s="52">
        <f t="shared" si="16"/>
        <v>0.21730165025091774</v>
      </c>
      <c r="N55" s="40">
        <f t="shared" ref="N55" si="24">(H55/B55)*10</f>
        <v>2.8744486655494645</v>
      </c>
      <c r="O55" s="143">
        <f t="shared" ref="O55" si="25">(I55/C55)*10</f>
        <v>2.9024988049011613</v>
      </c>
      <c r="P55" s="52">
        <f t="shared" ref="P55" si="26">(O55-N55)/N55</f>
        <v>9.7584415710324883E-3</v>
      </c>
    </row>
    <row r="56" spans="1:16" ht="20.100000000000001" customHeight="1" x14ac:dyDescent="0.25">
      <c r="A56" s="38" t="s">
        <v>194</v>
      </c>
      <c r="B56" s="19">
        <v>9509.0600000000013</v>
      </c>
      <c r="C56" s="140">
        <v>4210.79</v>
      </c>
      <c r="D56" s="247">
        <f t="shared" si="11"/>
        <v>9.6628312036692119E-3</v>
      </c>
      <c r="E56" s="215">
        <f t="shared" si="12"/>
        <v>4.294261073785245E-3</v>
      </c>
      <c r="F56" s="52">
        <f t="shared" si="13"/>
        <v>-0.55718125661211526</v>
      </c>
      <c r="H56" s="19">
        <v>2439.7070000000012</v>
      </c>
      <c r="I56" s="140">
        <v>1106.1429999999996</v>
      </c>
      <c r="J56" s="247">
        <f t="shared" si="14"/>
        <v>9.0159007557089593E-3</v>
      </c>
      <c r="K56" s="215">
        <f t="shared" si="15"/>
        <v>4.1911142299343113E-3</v>
      </c>
      <c r="L56" s="52">
        <f t="shared" si="16"/>
        <v>-0.54660826074606539</v>
      </c>
      <c r="N56" s="40">
        <f t="shared" ref="N56" si="27">(H56/B56)*10</f>
        <v>2.5656657966192253</v>
      </c>
      <c r="O56" s="143">
        <f t="shared" ref="O56" si="28">(I56/C56)*10</f>
        <v>2.6269251138147465</v>
      </c>
      <c r="P56" s="52">
        <f t="shared" ref="P56" si="29">(O56-N56)/N56</f>
        <v>2.3876577095989063E-2</v>
      </c>
    </row>
    <row r="57" spans="1:16" ht="20.100000000000001" customHeight="1" x14ac:dyDescent="0.25">
      <c r="A57" s="38" t="s">
        <v>195</v>
      </c>
      <c r="B57" s="19">
        <v>3857.86</v>
      </c>
      <c r="C57" s="140">
        <v>3039.9699999999989</v>
      </c>
      <c r="D57" s="247">
        <f t="shared" si="11"/>
        <v>3.9202455329325194E-3</v>
      </c>
      <c r="E57" s="215">
        <f t="shared" si="12"/>
        <v>3.1002317466496611E-3</v>
      </c>
      <c r="F57" s="52">
        <f t="shared" si="13"/>
        <v>-0.2120061381180243</v>
      </c>
      <c r="H57" s="19">
        <v>1127.588</v>
      </c>
      <c r="I57" s="140">
        <v>945.6020000000002</v>
      </c>
      <c r="J57" s="247">
        <f t="shared" si="14"/>
        <v>4.1669846015641833E-3</v>
      </c>
      <c r="K57" s="215">
        <f t="shared" si="15"/>
        <v>3.5828333208765477E-3</v>
      </c>
      <c r="L57" s="52">
        <f t="shared" ref="L57:L58" si="30">(I57-H57)/H57</f>
        <v>-0.16139405527550824</v>
      </c>
      <c r="N57" s="40">
        <f t="shared" ref="N57:N58" si="31">(H57/B57)*10</f>
        <v>2.9228328658893785</v>
      </c>
      <c r="O57" s="143">
        <f t="shared" ref="O57:O58" si="32">(I57/C57)*10</f>
        <v>3.1105635910880718</v>
      </c>
      <c r="P57" s="52">
        <f t="shared" ref="P57:P58" si="33">(O57-N57)/N57</f>
        <v>6.4229031837429187E-2</v>
      </c>
    </row>
    <row r="58" spans="1:16" ht="20.100000000000001" customHeight="1" x14ac:dyDescent="0.25">
      <c r="A58" s="38" t="s">
        <v>196</v>
      </c>
      <c r="B58" s="19">
        <v>1950.09</v>
      </c>
      <c r="C58" s="140">
        <v>2782.16</v>
      </c>
      <c r="D58" s="247">
        <f t="shared" si="11"/>
        <v>1.9816249452588677E-3</v>
      </c>
      <c r="E58" s="215">
        <f t="shared" si="12"/>
        <v>2.8373111432872114E-3</v>
      </c>
      <c r="F58" s="52">
        <f t="shared" si="13"/>
        <v>0.42668287104697733</v>
      </c>
      <c r="H58" s="19">
        <v>478.21500000000015</v>
      </c>
      <c r="I58" s="140">
        <v>582.78199999999981</v>
      </c>
      <c r="J58" s="247">
        <f t="shared" si="14"/>
        <v>1.767236385308301E-3</v>
      </c>
      <c r="K58" s="215">
        <f t="shared" si="15"/>
        <v>2.2081285449978691E-3</v>
      </c>
      <c r="L58" s="52">
        <f t="shared" si="30"/>
        <v>0.21866106249281106</v>
      </c>
      <c r="N58" s="40">
        <f t="shared" si="31"/>
        <v>2.4522714336261413</v>
      </c>
      <c r="O58" s="143">
        <f t="shared" si="32"/>
        <v>2.0947105845817631</v>
      </c>
      <c r="P58" s="52">
        <f t="shared" si="33"/>
        <v>-0.14580802277489233</v>
      </c>
    </row>
    <row r="59" spans="1:16" ht="20.100000000000001" customHeight="1" x14ac:dyDescent="0.25">
      <c r="A59" s="38" t="s">
        <v>197</v>
      </c>
      <c r="B59" s="19">
        <v>562.99999999999977</v>
      </c>
      <c r="C59" s="140">
        <v>546.63</v>
      </c>
      <c r="D59" s="247">
        <f t="shared" si="11"/>
        <v>5.7210428451032625E-4</v>
      </c>
      <c r="E59" s="215">
        <f t="shared" si="12"/>
        <v>5.5746592225288565E-4</v>
      </c>
      <c r="F59" s="52">
        <f t="shared" si="13"/>
        <v>-2.9076376554173684E-2</v>
      </c>
      <c r="H59" s="19">
        <v>241.64700000000002</v>
      </c>
      <c r="I59" s="140">
        <v>239.82100000000005</v>
      </c>
      <c r="J59" s="247">
        <f t="shared" si="14"/>
        <v>8.9300287694989687E-4</v>
      </c>
      <c r="K59" s="215">
        <f t="shared" si="15"/>
        <v>9.0866841424397848E-4</v>
      </c>
      <c r="L59" s="52">
        <f t="shared" si="16"/>
        <v>-7.5564770098530704E-3</v>
      </c>
      <c r="N59" s="40">
        <f t="shared" si="9"/>
        <v>4.2921314387211389</v>
      </c>
      <c r="O59" s="143">
        <f t="shared" si="10"/>
        <v>4.3872637798876761</v>
      </c>
      <c r="P59" s="52">
        <f t="shared" si="17"/>
        <v>2.2164358786477979E-2</v>
      </c>
    </row>
    <row r="60" spans="1:16" ht="20.100000000000001" customHeight="1" x14ac:dyDescent="0.25">
      <c r="A60" s="38" t="s">
        <v>198</v>
      </c>
      <c r="B60" s="19">
        <v>347.61000000000013</v>
      </c>
      <c r="C60" s="140">
        <v>525.4699999999998</v>
      </c>
      <c r="D60" s="247">
        <f t="shared" si="11"/>
        <v>3.5323120841675788E-4</v>
      </c>
      <c r="E60" s="215">
        <f t="shared" si="12"/>
        <v>5.3588646464011074E-4</v>
      </c>
      <c r="F60" s="52">
        <f t="shared" si="13"/>
        <v>0.51166537211242369</v>
      </c>
      <c r="H60" s="19">
        <v>274.77200000000005</v>
      </c>
      <c r="I60" s="140">
        <v>237.65799999999999</v>
      </c>
      <c r="J60" s="247">
        <f t="shared" si="14"/>
        <v>1.0154158193781718E-3</v>
      </c>
      <c r="K60" s="215">
        <f t="shared" si="15"/>
        <v>9.0047292769355222E-4</v>
      </c>
      <c r="L60" s="52">
        <f t="shared" si="16"/>
        <v>-0.13507198695645864</v>
      </c>
      <c r="N60" s="40">
        <f t="shared" si="9"/>
        <v>7.9046057363136839</v>
      </c>
      <c r="O60" s="143">
        <f t="shared" si="10"/>
        <v>4.5227700915371019</v>
      </c>
      <c r="P60" s="52">
        <f t="shared" si="17"/>
        <v>-0.42783103390476024</v>
      </c>
    </row>
    <row r="61" spans="1:16" ht="20.100000000000001" customHeight="1" thickBot="1" x14ac:dyDescent="0.3">
      <c r="A61" s="8" t="s">
        <v>17</v>
      </c>
      <c r="B61" s="196">
        <f>B62-SUM(B39:B60)</f>
        <v>2229.2399999999907</v>
      </c>
      <c r="C61" s="142">
        <f>C62-SUM(C39:C60)</f>
        <v>1287.3699999999953</v>
      </c>
      <c r="D61" s="247">
        <f t="shared" si="11"/>
        <v>2.2652890856159767E-3</v>
      </c>
      <c r="E61" s="215">
        <f t="shared" si="12"/>
        <v>1.3128897139394011E-3</v>
      </c>
      <c r="F61" s="52">
        <f t="shared" si="13"/>
        <v>-0.42250722219231635</v>
      </c>
      <c r="H61" s="19">
        <f>H62-SUM(H39:H60)</f>
        <v>779.23699999984819</v>
      </c>
      <c r="I61" s="140">
        <f>I62-SUM(I39:I60)</f>
        <v>611.54899999994086</v>
      </c>
      <c r="J61" s="247">
        <f t="shared" si="14"/>
        <v>2.8796586873649213E-3</v>
      </c>
      <c r="K61" s="215">
        <f t="shared" si="15"/>
        <v>2.3171251060684298E-3</v>
      </c>
      <c r="L61" s="52">
        <f t="shared" si="16"/>
        <v>-0.21519512035483429</v>
      </c>
      <c r="N61" s="40">
        <f t="shared" si="9"/>
        <v>3.4955276237634862</v>
      </c>
      <c r="O61" s="143">
        <f t="shared" si="10"/>
        <v>4.7503747951245021</v>
      </c>
      <c r="P61" s="52">
        <f t="shared" si="17"/>
        <v>0.35898648399464661</v>
      </c>
    </row>
    <row r="62" spans="1:16" s="1" customFormat="1" ht="26.25" customHeight="1" thickBot="1" x14ac:dyDescent="0.3">
      <c r="A62" s="12" t="s">
        <v>18</v>
      </c>
      <c r="B62" s="17">
        <v>984086.3199999996</v>
      </c>
      <c r="C62" s="145">
        <v>980562.17999999982</v>
      </c>
      <c r="D62" s="253">
        <f>SUM(D39:D61)</f>
        <v>0.99999999999999989</v>
      </c>
      <c r="E62" s="254">
        <f>SUM(E39:E61)</f>
        <v>1</v>
      </c>
      <c r="F62" s="57">
        <f t="shared" si="13"/>
        <v>-3.5811289399895149E-3</v>
      </c>
      <c r="H62" s="17">
        <v>270600.47200000001</v>
      </c>
      <c r="I62" s="145">
        <v>263925.75800000003</v>
      </c>
      <c r="J62" s="253">
        <f t="shared" si="14"/>
        <v>1</v>
      </c>
      <c r="K62" s="254">
        <f t="shared" si="15"/>
        <v>1</v>
      </c>
      <c r="L62" s="57">
        <f t="shared" si="16"/>
        <v>-2.4666305829651243E-2</v>
      </c>
      <c r="N62" s="37">
        <f t="shared" si="9"/>
        <v>2.749763577650385</v>
      </c>
      <c r="O62" s="150">
        <f t="shared" si="10"/>
        <v>2.6915759488092847</v>
      </c>
      <c r="P62" s="57">
        <f t="shared" si="17"/>
        <v>-2.1160957005191113E-2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B37</f>
        <v>jan-ago</v>
      </c>
      <c r="C66" s="358"/>
      <c r="D66" s="356" t="str">
        <f>B66</f>
        <v>jan-ago</v>
      </c>
      <c r="E66" s="358"/>
      <c r="F66" s="131" t="str">
        <f>F37</f>
        <v>2022 / 2021</v>
      </c>
      <c r="H66" s="359" t="str">
        <f>B66</f>
        <v>jan-ago</v>
      </c>
      <c r="I66" s="358"/>
      <c r="J66" s="356" t="str">
        <f>B66</f>
        <v>jan-ago</v>
      </c>
      <c r="K66" s="357"/>
      <c r="L66" s="131" t="str">
        <f>F66</f>
        <v>2022 / 2021</v>
      </c>
      <c r="N66" s="359" t="str">
        <f>B66</f>
        <v>jan-ago</v>
      </c>
      <c r="O66" s="357"/>
      <c r="P66" s="131" t="str">
        <f>L66</f>
        <v>2022 / 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1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"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164</v>
      </c>
      <c r="B68" s="39">
        <v>199910.99000000005</v>
      </c>
      <c r="C68" s="147">
        <v>173935.49000000005</v>
      </c>
      <c r="D68" s="247">
        <f>B68/$B$96</f>
        <v>0.17071122284657017</v>
      </c>
      <c r="E68" s="246">
        <f>C68/$C$96</f>
        <v>0.15355023863009085</v>
      </c>
      <c r="F68" s="61">
        <f>(C68-B68)/B68</f>
        <v>-0.12993532771760069</v>
      </c>
      <c r="H68" s="19">
        <v>71941.406999999992</v>
      </c>
      <c r="I68" s="147">
        <v>73388.705999999947</v>
      </c>
      <c r="J68" s="245">
        <f>H68/$H$96</f>
        <v>0.23109403036045892</v>
      </c>
      <c r="K68" s="246">
        <f>I68/$I$96</f>
        <v>0.22770732297416038</v>
      </c>
      <c r="L68" s="58">
        <f>(I68-H68)/H68</f>
        <v>2.0117746654578991E-2</v>
      </c>
      <c r="N68" s="41">
        <f t="shared" ref="N68:N96" si="34">(H68/B68)*10</f>
        <v>3.5986719389464268</v>
      </c>
      <c r="O68" s="149">
        <f t="shared" ref="O68:O96" si="35">(I68/C68)*10</f>
        <v>4.2193060197202952</v>
      </c>
      <c r="P68" s="61">
        <f>(O68-N68)/N68</f>
        <v>0.17246197800279892</v>
      </c>
    </row>
    <row r="69" spans="1:16" ht="20.100000000000001" customHeight="1" x14ac:dyDescent="0.25">
      <c r="A69" s="38" t="s">
        <v>166</v>
      </c>
      <c r="B69" s="19">
        <v>155204.88999999998</v>
      </c>
      <c r="C69" s="140">
        <v>138258.83999999991</v>
      </c>
      <c r="D69" s="247">
        <f t="shared" ref="D69:D95" si="36">B69/$B$96</f>
        <v>0.13253506755015021</v>
      </c>
      <c r="E69" s="215">
        <f t="shared" ref="E69:E95" si="37">C69/$C$96</f>
        <v>0.12205489445954665</v>
      </c>
      <c r="F69" s="52">
        <f t="shared" ref="F69:F96" si="38">(C69-B69)/B69</f>
        <v>-0.10918502632230259</v>
      </c>
      <c r="H69" s="19">
        <v>48002.340000000018</v>
      </c>
      <c r="I69" s="140">
        <v>43690.142</v>
      </c>
      <c r="J69" s="214">
        <f t="shared" ref="J69:J96" si="39">H69/$H$96</f>
        <v>0.1541956806228863</v>
      </c>
      <c r="K69" s="215">
        <f t="shared" ref="K69:K96" si="40">I69/$I$96</f>
        <v>0.13555989494052309</v>
      </c>
      <c r="L69" s="59">
        <f t="shared" ref="L69:L96" si="41">(I69-H69)/H69</f>
        <v>-8.9833078970733865E-2</v>
      </c>
      <c r="N69" s="40">
        <f t="shared" si="34"/>
        <v>3.0928368300766831</v>
      </c>
      <c r="O69" s="143">
        <f t="shared" si="35"/>
        <v>3.160025210684541</v>
      </c>
      <c r="P69" s="52">
        <f t="shared" ref="P69:P96" si="42">(O69-N69)/N69</f>
        <v>2.1723868506245143E-2</v>
      </c>
    </row>
    <row r="70" spans="1:16" ht="20.100000000000001" customHeight="1" x14ac:dyDescent="0.25">
      <c r="A70" s="38" t="s">
        <v>167</v>
      </c>
      <c r="B70" s="19">
        <v>172847.47999999984</v>
      </c>
      <c r="C70" s="140">
        <v>148105.79999999987</v>
      </c>
      <c r="D70" s="247">
        <f t="shared" si="36"/>
        <v>0.14760071308109696</v>
      </c>
      <c r="E70" s="215">
        <f t="shared" si="37"/>
        <v>0.13074779007148274</v>
      </c>
      <c r="F70" s="52">
        <f t="shared" si="38"/>
        <v>-0.14314168768905389</v>
      </c>
      <c r="H70" s="19">
        <v>46455.547999999981</v>
      </c>
      <c r="I70" s="140">
        <v>43043.068999999974</v>
      </c>
      <c r="J70" s="214">
        <f t="shared" si="39"/>
        <v>0.14922699273762818</v>
      </c>
      <c r="K70" s="215">
        <f t="shared" si="40"/>
        <v>0.13355218464516969</v>
      </c>
      <c r="L70" s="59">
        <f t="shared" si="41"/>
        <v>-7.3456866766484122E-2</v>
      </c>
      <c r="N70" s="40">
        <f t="shared" si="34"/>
        <v>2.6876612838092884</v>
      </c>
      <c r="O70" s="143">
        <f t="shared" si="35"/>
        <v>2.9062379056053178</v>
      </c>
      <c r="P70" s="52">
        <f t="shared" si="42"/>
        <v>8.132595543670422E-2</v>
      </c>
    </row>
    <row r="71" spans="1:16" ht="20.100000000000001" customHeight="1" x14ac:dyDescent="0.25">
      <c r="A71" s="38" t="s">
        <v>168</v>
      </c>
      <c r="B71" s="19">
        <v>94134.74000000002</v>
      </c>
      <c r="C71" s="140">
        <v>87919.790000000023</v>
      </c>
      <c r="D71" s="247">
        <f t="shared" si="36"/>
        <v>8.0385058258897829E-2</v>
      </c>
      <c r="E71" s="215">
        <f t="shared" si="37"/>
        <v>7.7615584575680754E-2</v>
      </c>
      <c r="F71" s="52">
        <f t="shared" si="38"/>
        <v>-6.6021853356157303E-2</v>
      </c>
      <c r="H71" s="19">
        <v>34847.222000000016</v>
      </c>
      <c r="I71" s="140">
        <v>36045.018000000004</v>
      </c>
      <c r="J71" s="214">
        <f t="shared" si="39"/>
        <v>0.11193810789446551</v>
      </c>
      <c r="K71" s="215">
        <f t="shared" si="40"/>
        <v>0.1118389327553402</v>
      </c>
      <c r="L71" s="59">
        <f t="shared" si="41"/>
        <v>3.4372783001181184E-2</v>
      </c>
      <c r="N71" s="40">
        <f t="shared" si="34"/>
        <v>3.7018450361683697</v>
      </c>
      <c r="O71" s="143">
        <f t="shared" si="35"/>
        <v>4.0997616122604477</v>
      </c>
      <c r="P71" s="52">
        <f t="shared" si="42"/>
        <v>0.1074914190638151</v>
      </c>
    </row>
    <row r="72" spans="1:16" ht="20.100000000000001" customHeight="1" x14ac:dyDescent="0.25">
      <c r="A72" s="38" t="s">
        <v>172</v>
      </c>
      <c r="B72" s="19">
        <v>130454.94000000003</v>
      </c>
      <c r="C72" s="140">
        <v>198428.46000000014</v>
      </c>
      <c r="D72" s="247">
        <f t="shared" si="36"/>
        <v>0.11140019032358321</v>
      </c>
      <c r="E72" s="215">
        <f t="shared" si="37"/>
        <v>0.17517263086447424</v>
      </c>
      <c r="F72" s="52">
        <f t="shared" si="38"/>
        <v>0.52104979696437781</v>
      </c>
      <c r="H72" s="19">
        <v>14640.655999999995</v>
      </c>
      <c r="I72" s="140">
        <v>25871.103000000014</v>
      </c>
      <c r="J72" s="214">
        <f t="shared" si="39"/>
        <v>4.7029497242958206E-2</v>
      </c>
      <c r="K72" s="215">
        <f t="shared" si="40"/>
        <v>8.0271746534388788E-2</v>
      </c>
      <c r="L72" s="59">
        <f t="shared" si="41"/>
        <v>0.76707266395713569</v>
      </c>
      <c r="N72" s="40">
        <f t="shared" si="34"/>
        <v>1.1222768566679033</v>
      </c>
      <c r="O72" s="143">
        <f t="shared" si="35"/>
        <v>1.3038000194125376</v>
      </c>
      <c r="P72" s="52">
        <f t="shared" si="42"/>
        <v>0.16174543889605436</v>
      </c>
    </row>
    <row r="73" spans="1:16" ht="20.100000000000001" customHeight="1" x14ac:dyDescent="0.25">
      <c r="A73" s="38" t="s">
        <v>173</v>
      </c>
      <c r="B73" s="19">
        <v>72639.329999999987</v>
      </c>
      <c r="C73" s="140">
        <v>63746.92</v>
      </c>
      <c r="D73" s="247">
        <f t="shared" si="36"/>
        <v>6.2029350417681109E-2</v>
      </c>
      <c r="E73" s="215">
        <f t="shared" si="37"/>
        <v>5.6275776599320287E-2</v>
      </c>
      <c r="F73" s="52">
        <f t="shared" si="38"/>
        <v>-0.12241866768319573</v>
      </c>
      <c r="H73" s="19">
        <v>23279.438999999998</v>
      </c>
      <c r="I73" s="140">
        <v>21833.012999999988</v>
      </c>
      <c r="J73" s="214">
        <f t="shared" si="39"/>
        <v>7.4779457441532263E-2</v>
      </c>
      <c r="K73" s="215">
        <f t="shared" si="40"/>
        <v>6.7742534426074266E-2</v>
      </c>
      <c r="L73" s="59">
        <f t="shared" si="41"/>
        <v>-6.2133198312897937E-2</v>
      </c>
      <c r="N73" s="40">
        <f t="shared" si="34"/>
        <v>3.2047981444762779</v>
      </c>
      <c r="O73" s="143">
        <f t="shared" si="35"/>
        <v>3.4249518251234705</v>
      </c>
      <c r="P73" s="52">
        <f t="shared" si="42"/>
        <v>6.8695022501384331E-2</v>
      </c>
    </row>
    <row r="74" spans="1:16" ht="20.100000000000001" customHeight="1" x14ac:dyDescent="0.25">
      <c r="A74" s="38" t="s">
        <v>178</v>
      </c>
      <c r="B74" s="19">
        <v>34170.509999999987</v>
      </c>
      <c r="C74" s="140">
        <v>27733.049999999992</v>
      </c>
      <c r="D74" s="247">
        <f t="shared" si="36"/>
        <v>2.917943404407607E-2</v>
      </c>
      <c r="E74" s="215">
        <f t="shared" si="37"/>
        <v>2.448273463592875E-2</v>
      </c>
      <c r="F74" s="52">
        <f t="shared" si="38"/>
        <v>-0.18839227158154789</v>
      </c>
      <c r="H74" s="19">
        <v>8772.5319999999938</v>
      </c>
      <c r="I74" s="140">
        <v>7929.2760000000007</v>
      </c>
      <c r="J74" s="214">
        <f t="shared" si="39"/>
        <v>2.8179595880660161E-2</v>
      </c>
      <c r="K74" s="215">
        <f t="shared" si="40"/>
        <v>2.4602616798874478E-2</v>
      </c>
      <c r="L74" s="59">
        <f t="shared" si="41"/>
        <v>-9.612458523947176E-2</v>
      </c>
      <c r="N74" s="40">
        <f t="shared" si="34"/>
        <v>2.5672815535969455</v>
      </c>
      <c r="O74" s="143">
        <f t="shared" si="35"/>
        <v>2.8591431523038406</v>
      </c>
      <c r="P74" s="52">
        <f t="shared" si="42"/>
        <v>0.11368507606731956</v>
      </c>
    </row>
    <row r="75" spans="1:16" ht="20.100000000000001" customHeight="1" x14ac:dyDescent="0.25">
      <c r="A75" s="38" t="s">
        <v>181</v>
      </c>
      <c r="B75" s="19">
        <v>629.24999999999977</v>
      </c>
      <c r="C75" s="140">
        <v>3014.7500000000009</v>
      </c>
      <c r="D75" s="247">
        <f t="shared" si="36"/>
        <v>5.3733932774883563E-4</v>
      </c>
      <c r="E75" s="215">
        <f t="shared" si="37"/>
        <v>2.6614210930159588E-3</v>
      </c>
      <c r="F75" s="52">
        <f t="shared" si="38"/>
        <v>3.79102105681367</v>
      </c>
      <c r="H75" s="19">
        <v>1472.4239999999998</v>
      </c>
      <c r="I75" s="140">
        <v>6968.2489999999998</v>
      </c>
      <c r="J75" s="214">
        <f t="shared" si="39"/>
        <v>4.7297990232449631E-3</v>
      </c>
      <c r="K75" s="215">
        <f t="shared" si="40"/>
        <v>2.1620783525020476E-2</v>
      </c>
      <c r="L75" s="59">
        <f t="shared" si="41"/>
        <v>3.7325016435483263</v>
      </c>
      <c r="N75" s="40">
        <f t="shared" si="34"/>
        <v>23.3996662693683</v>
      </c>
      <c r="O75" s="143">
        <f t="shared" si="35"/>
        <v>23.113853553362627</v>
      </c>
      <c r="P75" s="52">
        <f t="shared" si="42"/>
        <v>-1.2214392834303799E-2</v>
      </c>
    </row>
    <row r="76" spans="1:16" ht="20.100000000000001" customHeight="1" x14ac:dyDescent="0.25">
      <c r="A76" s="38" t="s">
        <v>182</v>
      </c>
      <c r="B76" s="19">
        <v>14011.709999999995</v>
      </c>
      <c r="C76" s="140">
        <v>14518.420000000007</v>
      </c>
      <c r="D76" s="247">
        <f t="shared" si="36"/>
        <v>1.1965105811699068E-2</v>
      </c>
      <c r="E76" s="215">
        <f t="shared" si="37"/>
        <v>1.2816860179207154E-2</v>
      </c>
      <c r="F76" s="52">
        <f t="shared" si="38"/>
        <v>3.6163323391649703E-2</v>
      </c>
      <c r="H76" s="19">
        <v>4724.7360000000026</v>
      </c>
      <c r="I76" s="140">
        <v>6257.7169999999996</v>
      </c>
      <c r="J76" s="214">
        <f t="shared" si="39"/>
        <v>1.5177049353915943E-2</v>
      </c>
      <c r="K76" s="215">
        <f t="shared" si="40"/>
        <v>1.9416175371724024E-2</v>
      </c>
      <c r="L76" s="59">
        <f t="shared" si="41"/>
        <v>0.32445855175823501</v>
      </c>
      <c r="N76" s="40">
        <f t="shared" si="34"/>
        <v>3.3719909989573038</v>
      </c>
      <c r="O76" s="143">
        <f t="shared" si="35"/>
        <v>4.3101914671155654</v>
      </c>
      <c r="P76" s="52">
        <f t="shared" si="42"/>
        <v>0.27823338450439949</v>
      </c>
    </row>
    <row r="77" spans="1:16" ht="20.100000000000001" customHeight="1" x14ac:dyDescent="0.25">
      <c r="A77" s="38" t="s">
        <v>184</v>
      </c>
      <c r="B77" s="19">
        <v>30611.370000000006</v>
      </c>
      <c r="C77" s="140">
        <v>17303.940000000006</v>
      </c>
      <c r="D77" s="247">
        <f t="shared" si="36"/>
        <v>2.61401557048405E-2</v>
      </c>
      <c r="E77" s="215">
        <f t="shared" si="37"/>
        <v>1.5275917043961381E-2</v>
      </c>
      <c r="F77" s="52">
        <f t="shared" si="38"/>
        <v>-0.43472180434916824</v>
      </c>
      <c r="H77" s="19">
        <v>9635.9580000000042</v>
      </c>
      <c r="I77" s="140">
        <v>5061.0259999999998</v>
      </c>
      <c r="J77" s="214">
        <f t="shared" si="39"/>
        <v>3.0953138998297713E-2</v>
      </c>
      <c r="K77" s="215">
        <f t="shared" si="40"/>
        <v>1.5703133966725395E-2</v>
      </c>
      <c r="L77" s="59">
        <f t="shared" si="41"/>
        <v>-0.47477707976726363</v>
      </c>
      <c r="N77" s="40">
        <f t="shared" si="34"/>
        <v>3.1478362451598874</v>
      </c>
      <c r="O77" s="143">
        <f t="shared" si="35"/>
        <v>2.9247824483903657</v>
      </c>
      <c r="P77" s="52">
        <f t="shared" si="42"/>
        <v>-7.0859402903340071E-2</v>
      </c>
    </row>
    <row r="78" spans="1:16" ht="20.100000000000001" customHeight="1" x14ac:dyDescent="0.25">
      <c r="A78" s="38" t="s">
        <v>185</v>
      </c>
      <c r="B78" s="19">
        <v>69879.900000000023</v>
      </c>
      <c r="C78" s="140">
        <v>66092.399999999965</v>
      </c>
      <c r="D78" s="247">
        <f t="shared" si="36"/>
        <v>5.967297336377575E-2</v>
      </c>
      <c r="E78" s="215">
        <f t="shared" si="37"/>
        <v>5.834636618228637E-2</v>
      </c>
      <c r="F78" s="52">
        <f t="shared" si="38"/>
        <v>-5.4200134802712324E-2</v>
      </c>
      <c r="H78" s="19">
        <v>4343.5910000000003</v>
      </c>
      <c r="I78" s="140">
        <v>4776.005000000001</v>
      </c>
      <c r="J78" s="214">
        <f t="shared" si="39"/>
        <v>1.395271502581839E-2</v>
      </c>
      <c r="K78" s="215">
        <f t="shared" si="40"/>
        <v>1.4818783057180568E-2</v>
      </c>
      <c r="L78" s="59">
        <f t="shared" si="41"/>
        <v>9.9552190802495139E-2</v>
      </c>
      <c r="N78" s="40">
        <f t="shared" si="34"/>
        <v>0.62157945274678394</v>
      </c>
      <c r="O78" s="143">
        <f t="shared" si="35"/>
        <v>0.72262544558829811</v>
      </c>
      <c r="P78" s="52">
        <f t="shared" si="42"/>
        <v>0.16256327714017568</v>
      </c>
    </row>
    <row r="79" spans="1:16" ht="20.100000000000001" customHeight="1" x14ac:dyDescent="0.25">
      <c r="A79" s="38" t="s">
        <v>186</v>
      </c>
      <c r="B79" s="19">
        <v>30094.560000000001</v>
      </c>
      <c r="C79" s="140">
        <v>19643.650000000005</v>
      </c>
      <c r="D79" s="247">
        <f t="shared" si="36"/>
        <v>2.5698832958755673E-2</v>
      </c>
      <c r="E79" s="215">
        <f t="shared" si="37"/>
        <v>1.7341412871323639E-2</v>
      </c>
      <c r="F79" s="52">
        <f t="shared" si="38"/>
        <v>-0.34726907454370476</v>
      </c>
      <c r="H79" s="19">
        <v>7202.469000000001</v>
      </c>
      <c r="I79" s="140">
        <v>4215.7159999999985</v>
      </c>
      <c r="J79" s="214">
        <f t="shared" si="39"/>
        <v>2.3136155646167229E-2</v>
      </c>
      <c r="K79" s="215">
        <f t="shared" si="40"/>
        <v>1.3080342427339377E-2</v>
      </c>
      <c r="L79" s="59">
        <f t="shared" si="41"/>
        <v>-0.4146846032936764</v>
      </c>
      <c r="N79" s="40">
        <f t="shared" si="34"/>
        <v>2.3932793833835753</v>
      </c>
      <c r="O79" s="143">
        <f t="shared" si="35"/>
        <v>2.1460960666678535</v>
      </c>
      <c r="P79" s="52">
        <f t="shared" si="42"/>
        <v>-0.1032822655106227</v>
      </c>
    </row>
    <row r="80" spans="1:16" ht="20.100000000000001" customHeight="1" x14ac:dyDescent="0.25">
      <c r="A80" s="38" t="s">
        <v>187</v>
      </c>
      <c r="B80" s="19">
        <v>6385.7800000000043</v>
      </c>
      <c r="C80" s="140">
        <v>5779.140000000004</v>
      </c>
      <c r="D80" s="247">
        <f t="shared" si="36"/>
        <v>5.4530484423551268E-3</v>
      </c>
      <c r="E80" s="215">
        <f t="shared" si="37"/>
        <v>5.1018243952209155E-3</v>
      </c>
      <c r="F80" s="52">
        <f t="shared" si="38"/>
        <v>-9.4998574958736426E-2</v>
      </c>
      <c r="H80" s="19">
        <v>3893.6359999999991</v>
      </c>
      <c r="I80" s="140">
        <v>3759.8940000000007</v>
      </c>
      <c r="J80" s="214">
        <f t="shared" si="39"/>
        <v>1.2507345540191835E-2</v>
      </c>
      <c r="K80" s="215">
        <f t="shared" si="40"/>
        <v>1.166603751545379E-2</v>
      </c>
      <c r="L80" s="59">
        <f t="shared" si="41"/>
        <v>-3.4348870824082785E-2</v>
      </c>
      <c r="N80" s="40">
        <f t="shared" si="34"/>
        <v>6.0973538079921275</v>
      </c>
      <c r="O80" s="143">
        <f t="shared" si="35"/>
        <v>6.5059749374474372</v>
      </c>
      <c r="P80" s="52">
        <f t="shared" si="42"/>
        <v>6.7016142136890292E-2</v>
      </c>
    </row>
    <row r="81" spans="1:16" ht="20.100000000000001" customHeight="1" x14ac:dyDescent="0.25">
      <c r="A81" s="38" t="s">
        <v>199</v>
      </c>
      <c r="B81" s="19">
        <v>8869.159999999998</v>
      </c>
      <c r="C81" s="140">
        <v>11246.110000000006</v>
      </c>
      <c r="D81" s="247">
        <f t="shared" si="36"/>
        <v>7.5736964197010157E-3</v>
      </c>
      <c r="E81" s="215">
        <f t="shared" si="37"/>
        <v>9.9280651358745215E-3</v>
      </c>
      <c r="F81" s="52">
        <f t="shared" ref="F81:F86" si="43">(C81-B81)/B81</f>
        <v>0.26800170478376856</v>
      </c>
      <c r="H81" s="19">
        <v>2736.0559999999996</v>
      </c>
      <c r="I81" s="140">
        <v>3184.4549999999995</v>
      </c>
      <c r="J81" s="214">
        <f t="shared" si="39"/>
        <v>8.7889052313352128E-3</v>
      </c>
      <c r="K81" s="215">
        <f t="shared" si="40"/>
        <v>9.8805901167092428E-3</v>
      </c>
      <c r="L81" s="59">
        <f>(I81-H81)/H81</f>
        <v>0.16388516901700842</v>
      </c>
      <c r="N81" s="40">
        <f t="shared" si="34"/>
        <v>3.0849099576510062</v>
      </c>
      <c r="O81" s="143">
        <f t="shared" si="35"/>
        <v>2.8316057730184019</v>
      </c>
      <c r="P81" s="52">
        <f>(O81-N81)/N81</f>
        <v>-8.2110722228496372E-2</v>
      </c>
    </row>
    <row r="82" spans="1:16" ht="20.100000000000001" customHeight="1" x14ac:dyDescent="0.25">
      <c r="A82" s="38" t="s">
        <v>200</v>
      </c>
      <c r="B82" s="19">
        <v>9383.0699999999924</v>
      </c>
      <c r="C82" s="140">
        <v>10742.149999999991</v>
      </c>
      <c r="D82" s="247">
        <f t="shared" si="36"/>
        <v>8.0125427509261261E-3</v>
      </c>
      <c r="E82" s="215">
        <f t="shared" si="37"/>
        <v>9.4831692824749476E-3</v>
      </c>
      <c r="F82" s="52">
        <f>(C82-B82)/B82</f>
        <v>0.14484385174575051</v>
      </c>
      <c r="H82" s="19">
        <v>1920.1689999999996</v>
      </c>
      <c r="I82" s="140">
        <v>2566.0290000000009</v>
      </c>
      <c r="J82" s="214">
        <f t="shared" si="39"/>
        <v>6.1680694288229867E-3</v>
      </c>
      <c r="K82" s="215">
        <f t="shared" si="40"/>
        <v>7.9617645018030762E-3</v>
      </c>
      <c r="L82" s="59">
        <f>(I82-H82)/H82</f>
        <v>0.33635581034794404</v>
      </c>
      <c r="N82" s="40">
        <f t="shared" si="34"/>
        <v>2.0464187094415807</v>
      </c>
      <c r="O82" s="143">
        <f t="shared" si="35"/>
        <v>2.3887480625386939</v>
      </c>
      <c r="P82" s="52">
        <f>(O82-N82)/N82</f>
        <v>0.16728216543257016</v>
      </c>
    </row>
    <row r="83" spans="1:16" ht="20.100000000000001" customHeight="1" x14ac:dyDescent="0.25">
      <c r="A83" s="38" t="s">
        <v>201</v>
      </c>
      <c r="B83" s="19">
        <v>23055.399999999998</v>
      </c>
      <c r="C83" s="140">
        <v>21669.770000000004</v>
      </c>
      <c r="D83" s="247">
        <f t="shared" si="36"/>
        <v>1.9687839709146619E-2</v>
      </c>
      <c r="E83" s="215">
        <f t="shared" si="37"/>
        <v>1.9130071468216082E-2</v>
      </c>
      <c r="F83" s="52">
        <f>(C83-B83)/B83</f>
        <v>-6.0100019951941579E-2</v>
      </c>
      <c r="H83" s="19">
        <v>2398.116</v>
      </c>
      <c r="I83" s="140">
        <v>2515.6259999999988</v>
      </c>
      <c r="J83" s="214">
        <f t="shared" si="39"/>
        <v>7.7033563120596504E-3</v>
      </c>
      <c r="K83" s="215">
        <f t="shared" si="40"/>
        <v>7.8053762395564703E-3</v>
      </c>
      <c r="L83" s="59">
        <f>(I83-H83)/H83</f>
        <v>4.9000965758119644E-2</v>
      </c>
      <c r="N83" s="40">
        <f t="shared" si="34"/>
        <v>1.0401537166997754</v>
      </c>
      <c r="O83" s="143">
        <f t="shared" si="35"/>
        <v>1.1608918784094149</v>
      </c>
      <c r="P83" s="52">
        <f>(O83-N83)/N83</f>
        <v>0.11607722952019092</v>
      </c>
    </row>
    <row r="84" spans="1:16" ht="20.100000000000001" customHeight="1" x14ac:dyDescent="0.25">
      <c r="A84" s="38" t="s">
        <v>202</v>
      </c>
      <c r="B84" s="19">
        <v>8867.340000000002</v>
      </c>
      <c r="C84" s="140">
        <v>7778.5800000000008</v>
      </c>
      <c r="D84" s="247">
        <f t="shared" si="36"/>
        <v>7.5721422558925125E-3</v>
      </c>
      <c r="E84" s="215">
        <f t="shared" si="37"/>
        <v>6.8669298899451279E-3</v>
      </c>
      <c r="F84" s="52">
        <f t="shared" si="43"/>
        <v>-0.12278315706852347</v>
      </c>
      <c r="H84" s="19">
        <v>3009.2690000000016</v>
      </c>
      <c r="I84" s="140">
        <v>2508.8440000000014</v>
      </c>
      <c r="J84" s="214">
        <f t="shared" si="39"/>
        <v>9.6665346237777682E-3</v>
      </c>
      <c r="K84" s="215">
        <f t="shared" si="40"/>
        <v>7.7843333414242951E-3</v>
      </c>
      <c r="L84" s="59">
        <f t="shared" si="41"/>
        <v>-0.16629453864044721</v>
      </c>
      <c r="N84" s="40">
        <f t="shared" si="34"/>
        <v>3.3936546923880231</v>
      </c>
      <c r="O84" s="143">
        <f t="shared" si="35"/>
        <v>3.2253239023060782</v>
      </c>
      <c r="P84" s="52">
        <f t="shared" si="42"/>
        <v>-4.9601625781052879E-2</v>
      </c>
    </row>
    <row r="85" spans="1:16" ht="20.100000000000001" customHeight="1" x14ac:dyDescent="0.25">
      <c r="A85" s="38" t="s">
        <v>203</v>
      </c>
      <c r="B85" s="19">
        <v>2597.09</v>
      </c>
      <c r="C85" s="140">
        <v>11008.369999999999</v>
      </c>
      <c r="D85" s="247">
        <f t="shared" si="36"/>
        <v>2.2177490579312264E-3</v>
      </c>
      <c r="E85" s="215">
        <f t="shared" si="37"/>
        <v>9.7181882801970574E-3</v>
      </c>
      <c r="F85" s="52">
        <f t="shared" si="43"/>
        <v>3.2387325814661789</v>
      </c>
      <c r="H85" s="19">
        <v>547.26900000000023</v>
      </c>
      <c r="I85" s="140">
        <v>2417.1079999999997</v>
      </c>
      <c r="J85" s="214">
        <f t="shared" si="39"/>
        <v>1.7579667145144668E-3</v>
      </c>
      <c r="K85" s="215">
        <f t="shared" si="40"/>
        <v>7.4996988231326384E-3</v>
      </c>
      <c r="L85" s="59">
        <f t="shared" si="41"/>
        <v>3.4166726052453158</v>
      </c>
      <c r="N85" s="40">
        <f t="shared" si="34"/>
        <v>2.1072392562444895</v>
      </c>
      <c r="O85" s="143">
        <f t="shared" si="35"/>
        <v>2.1957001808623802</v>
      </c>
      <c r="P85" s="52">
        <f t="shared" si="42"/>
        <v>4.1979535240599712E-2</v>
      </c>
    </row>
    <row r="86" spans="1:16" ht="20.100000000000001" customHeight="1" x14ac:dyDescent="0.25">
      <c r="A86" s="38" t="s">
        <v>204</v>
      </c>
      <c r="B86" s="19">
        <v>1444.7400000000005</v>
      </c>
      <c r="C86" s="140">
        <v>3382.48</v>
      </c>
      <c r="D86" s="247">
        <f t="shared" si="36"/>
        <v>1.2337157256604742E-3</v>
      </c>
      <c r="E86" s="215">
        <f t="shared" si="37"/>
        <v>2.986053111768677E-3</v>
      </c>
      <c r="F86" s="52">
        <f t="shared" si="43"/>
        <v>1.3412378697897192</v>
      </c>
      <c r="H86" s="19">
        <v>575.04800000000012</v>
      </c>
      <c r="I86" s="140">
        <v>2297.3110000000015</v>
      </c>
      <c r="J86" s="214">
        <f t="shared" si="39"/>
        <v>1.8471999021470516E-3</v>
      </c>
      <c r="K86" s="215">
        <f t="shared" si="40"/>
        <v>7.1279978400094982E-3</v>
      </c>
      <c r="L86" s="59">
        <f t="shared" si="41"/>
        <v>2.9949899834448619</v>
      </c>
      <c r="N86" s="40">
        <f t="shared" si="34"/>
        <v>3.9802871104835469</v>
      </c>
      <c r="O86" s="143">
        <f t="shared" si="35"/>
        <v>6.7917947777961771</v>
      </c>
      <c r="P86" s="52">
        <f t="shared" si="42"/>
        <v>0.7063580061617899</v>
      </c>
    </row>
    <row r="87" spans="1:16" ht="20.100000000000001" customHeight="1" x14ac:dyDescent="0.25">
      <c r="A87" s="38" t="s">
        <v>205</v>
      </c>
      <c r="B87" s="19">
        <v>1420.1899999999996</v>
      </c>
      <c r="C87" s="140">
        <v>1584.21</v>
      </c>
      <c r="D87" s="247">
        <f t="shared" si="36"/>
        <v>1.2127515929688025E-3</v>
      </c>
      <c r="E87" s="215">
        <f t="shared" si="37"/>
        <v>1.3985404792327097E-3</v>
      </c>
      <c r="F87" s="52">
        <f t="shared" ref="F87:F88" si="44">(C87-B87)/B87</f>
        <v>0.11549158915356431</v>
      </c>
      <c r="H87" s="19">
        <v>1084.3939999999996</v>
      </c>
      <c r="I87" s="140">
        <v>1724.5860000000009</v>
      </c>
      <c r="J87" s="214">
        <f t="shared" si="39"/>
        <v>3.4833483303808531E-3</v>
      </c>
      <c r="K87" s="215">
        <f t="shared" si="40"/>
        <v>5.3509713238262552E-3</v>
      </c>
      <c r="L87" s="59">
        <f t="shared" ref="L87:L88" si="45">(I87-H87)/H87</f>
        <v>0.59036844541744204</v>
      </c>
      <c r="N87" s="40">
        <f t="shared" si="34"/>
        <v>7.6355558059132917</v>
      </c>
      <c r="O87" s="143">
        <f t="shared" si="35"/>
        <v>10.886094646543079</v>
      </c>
      <c r="P87" s="52">
        <f t="shared" ref="P87:P88" si="46">(O87-N87)/N87</f>
        <v>0.425710835367405</v>
      </c>
    </row>
    <row r="88" spans="1:16" ht="20.100000000000001" customHeight="1" x14ac:dyDescent="0.25">
      <c r="A88" s="38" t="s">
        <v>206</v>
      </c>
      <c r="B88" s="19">
        <v>36894.37999999999</v>
      </c>
      <c r="C88" s="140">
        <v>31251.999999999993</v>
      </c>
      <c r="D88" s="247">
        <f t="shared" si="36"/>
        <v>3.1505445128184491E-2</v>
      </c>
      <c r="E88" s="215">
        <f t="shared" si="37"/>
        <v>2.758926345432779E-2</v>
      </c>
      <c r="F88" s="52">
        <f t="shared" si="44"/>
        <v>-0.15293331938360258</v>
      </c>
      <c r="H88" s="19">
        <v>1546.91</v>
      </c>
      <c r="I88" s="140">
        <v>1647.4319999999998</v>
      </c>
      <c r="J88" s="214">
        <f t="shared" si="39"/>
        <v>4.9690669311610427E-3</v>
      </c>
      <c r="K88" s="215">
        <f t="shared" si="40"/>
        <v>5.1115812084487119E-3</v>
      </c>
      <c r="L88" s="59">
        <f t="shared" si="45"/>
        <v>6.49824488819645E-2</v>
      </c>
      <c r="N88" s="40">
        <f t="shared" si="34"/>
        <v>0.419280660089694</v>
      </c>
      <c r="O88" s="143">
        <f t="shared" si="35"/>
        <v>0.5271445027518239</v>
      </c>
      <c r="P88" s="52">
        <f t="shared" si="46"/>
        <v>0.25725928460200209</v>
      </c>
    </row>
    <row r="89" spans="1:16" ht="20.100000000000001" customHeight="1" x14ac:dyDescent="0.25">
      <c r="A89" s="38" t="s">
        <v>207</v>
      </c>
      <c r="B89" s="19">
        <v>5158.3</v>
      </c>
      <c r="C89" s="140">
        <v>6544.75</v>
      </c>
      <c r="D89" s="247">
        <f t="shared" si="36"/>
        <v>4.4048588864947476E-3</v>
      </c>
      <c r="E89" s="215">
        <f t="shared" si="37"/>
        <v>5.7777048506563369E-3</v>
      </c>
      <c r="F89" s="52">
        <f t="shared" ref="F89:F94" si="47">(C89-B89)/B89</f>
        <v>0.26878041215129012</v>
      </c>
      <c r="H89" s="19">
        <v>1261.8690000000004</v>
      </c>
      <c r="I89" s="140">
        <v>1638.8070000000002</v>
      </c>
      <c r="J89" s="214">
        <f t="shared" si="39"/>
        <v>4.053443005318509E-3</v>
      </c>
      <c r="K89" s="215">
        <f t="shared" si="40"/>
        <v>5.0848199291225436E-3</v>
      </c>
      <c r="L89" s="59">
        <f t="shared" ref="L89:L94" si="48">(I89-H89)/H89</f>
        <v>0.29871405034912479</v>
      </c>
      <c r="N89" s="40">
        <f t="shared" si="34"/>
        <v>2.4462885059031083</v>
      </c>
      <c r="O89" s="143">
        <f t="shared" si="35"/>
        <v>2.5040024447075906</v>
      </c>
      <c r="P89" s="52">
        <f t="shared" ref="P89:P92" si="49">(O89-N89)/N89</f>
        <v>2.3592449813345195E-2</v>
      </c>
    </row>
    <row r="90" spans="1:16" ht="20.100000000000001" customHeight="1" x14ac:dyDescent="0.25">
      <c r="A90" s="38" t="s">
        <v>208</v>
      </c>
      <c r="B90" s="19">
        <v>2444.3100000000004</v>
      </c>
      <c r="C90" s="140">
        <v>3716.7600000000007</v>
      </c>
      <c r="D90" s="247">
        <f t="shared" si="36"/>
        <v>2.0872846916325104E-3</v>
      </c>
      <c r="E90" s="215">
        <f t="shared" si="37"/>
        <v>3.2811554728179766E-3</v>
      </c>
      <c r="F90" s="52">
        <f t="shared" si="47"/>
        <v>0.52057635897247079</v>
      </c>
      <c r="H90" s="19">
        <v>914.78200000000038</v>
      </c>
      <c r="I90" s="140">
        <v>1588.5010000000002</v>
      </c>
      <c r="J90" s="214">
        <f t="shared" si="39"/>
        <v>2.9385116040502438E-3</v>
      </c>
      <c r="K90" s="215">
        <f t="shared" si="40"/>
        <v>4.9287326343072065E-3</v>
      </c>
      <c r="L90" s="59">
        <f t="shared" si="48"/>
        <v>0.73648038549075034</v>
      </c>
      <c r="N90" s="40">
        <f t="shared" si="34"/>
        <v>3.7424958372710511</v>
      </c>
      <c r="O90" s="143">
        <f t="shared" si="35"/>
        <v>4.2738863956779563</v>
      </c>
      <c r="P90" s="52">
        <f t="shared" si="49"/>
        <v>0.1419882830903518</v>
      </c>
    </row>
    <row r="91" spans="1:16" ht="20.100000000000001" customHeight="1" x14ac:dyDescent="0.25">
      <c r="A91" s="38" t="s">
        <v>209</v>
      </c>
      <c r="B91" s="19">
        <v>9231.2899999999972</v>
      </c>
      <c r="C91" s="140">
        <v>6237.8300000000027</v>
      </c>
      <c r="D91" s="247">
        <f t="shared" si="36"/>
        <v>7.8829323207859348E-3</v>
      </c>
      <c r="E91" s="215">
        <f t="shared" si="37"/>
        <v>5.5067558957285819E-3</v>
      </c>
      <c r="F91" s="52">
        <f t="shared" si="47"/>
        <v>-0.32427320558665101</v>
      </c>
      <c r="H91" s="19">
        <v>2285.5259999999998</v>
      </c>
      <c r="I91" s="140">
        <v>1388.6579999999999</v>
      </c>
      <c r="J91" s="214">
        <f t="shared" si="39"/>
        <v>7.341688699994681E-3</v>
      </c>
      <c r="K91" s="215">
        <f t="shared" si="40"/>
        <v>4.308668362495066E-3</v>
      </c>
      <c r="L91" s="59">
        <f t="shared" si="48"/>
        <v>-0.39241207494467356</v>
      </c>
      <c r="N91" s="40">
        <f t="shared" si="34"/>
        <v>2.4758468209751836</v>
      </c>
      <c r="O91" s="143">
        <f t="shared" si="35"/>
        <v>2.226187632558116</v>
      </c>
      <c r="P91" s="52">
        <f t="shared" si="49"/>
        <v>-0.10083789768493517</v>
      </c>
    </row>
    <row r="92" spans="1:16" ht="20.100000000000001" customHeight="1" x14ac:dyDescent="0.25">
      <c r="A92" s="38" t="s">
        <v>210</v>
      </c>
      <c r="B92" s="19">
        <v>2629.630000000001</v>
      </c>
      <c r="C92" s="140">
        <v>3130.8</v>
      </c>
      <c r="D92" s="247">
        <f t="shared" si="36"/>
        <v>2.2455361405294746E-3</v>
      </c>
      <c r="E92" s="215">
        <f t="shared" si="37"/>
        <v>2.7638700250483001E-3</v>
      </c>
      <c r="F92" s="52">
        <f t="shared" si="47"/>
        <v>0.19058574780482387</v>
      </c>
      <c r="H92" s="19">
        <v>1046.213</v>
      </c>
      <c r="I92" s="140">
        <v>1216.04</v>
      </c>
      <c r="J92" s="214">
        <f t="shared" si="39"/>
        <v>3.3607012827189609E-3</v>
      </c>
      <c r="K92" s="215">
        <f t="shared" si="40"/>
        <v>3.773076650642923E-3</v>
      </c>
      <c r="L92" s="59">
        <f t="shared" si="48"/>
        <v>0.1623254538033842</v>
      </c>
      <c r="N92" s="40">
        <f t="shared" si="34"/>
        <v>3.9785559185132491</v>
      </c>
      <c r="O92" s="143">
        <f t="shared" si="35"/>
        <v>3.8841190749968058</v>
      </c>
      <c r="P92" s="52">
        <f t="shared" si="49"/>
        <v>-2.3736462538330623E-2</v>
      </c>
    </row>
    <row r="93" spans="1:16" ht="20.100000000000001" customHeight="1" x14ac:dyDescent="0.25">
      <c r="A93" s="38" t="s">
        <v>211</v>
      </c>
      <c r="B93" s="19">
        <v>496.02999999999992</v>
      </c>
      <c r="C93" s="140">
        <v>503.34000000000003</v>
      </c>
      <c r="D93" s="247">
        <f t="shared" si="36"/>
        <v>4.2357795271077476E-4</v>
      </c>
      <c r="E93" s="215">
        <f t="shared" si="37"/>
        <v>4.4434851744212702E-4</v>
      </c>
      <c r="F93" s="52">
        <f t="shared" si="47"/>
        <v>1.4737011874282033E-2</v>
      </c>
      <c r="H93" s="19">
        <v>640.48299999999995</v>
      </c>
      <c r="I93" s="140">
        <v>982.46399999999971</v>
      </c>
      <c r="J93" s="214">
        <f t="shared" si="39"/>
        <v>2.0573937043983281E-3</v>
      </c>
      <c r="K93" s="215">
        <f t="shared" si="40"/>
        <v>3.0483470761629946E-3</v>
      </c>
      <c r="L93" s="59">
        <f t="shared" si="48"/>
        <v>0.53394235288056013</v>
      </c>
      <c r="N93" s="40">
        <f t="shared" ref="N93:N94" si="50">(H93/B93)*10</f>
        <v>12.912182730883215</v>
      </c>
      <c r="O93" s="143">
        <f t="shared" ref="O93:O94" si="51">(I93/C93)*10</f>
        <v>19.518893789486224</v>
      </c>
      <c r="P93" s="52">
        <f t="shared" ref="P93:P94" si="52">(O93-N93)/N93</f>
        <v>0.51166492887381088</v>
      </c>
    </row>
    <row r="94" spans="1:16" ht="20.100000000000001" customHeight="1" x14ac:dyDescent="0.25">
      <c r="A94" s="38" t="s">
        <v>212</v>
      </c>
      <c r="B94" s="19">
        <v>1664.9800000000002</v>
      </c>
      <c r="C94" s="140">
        <v>1587.2500000000002</v>
      </c>
      <c r="D94" s="247">
        <f t="shared" si="36"/>
        <v>1.421786625212963E-3</v>
      </c>
      <c r="E94" s="215">
        <f t="shared" si="37"/>
        <v>1.4012241910239922E-3</v>
      </c>
      <c r="F94" s="52">
        <f t="shared" si="47"/>
        <v>-4.6685245468414037E-2</v>
      </c>
      <c r="H94" s="19">
        <v>1143.4949999999994</v>
      </c>
      <c r="I94" s="140">
        <v>822.47699999999975</v>
      </c>
      <c r="J94" s="214">
        <f t="shared" si="39"/>
        <v>3.673195719497575E-3</v>
      </c>
      <c r="K94" s="215">
        <f t="shared" si="40"/>
        <v>2.5519462882724569E-3</v>
      </c>
      <c r="L94" s="59">
        <f t="shared" si="48"/>
        <v>-0.28073406529980444</v>
      </c>
      <c r="N94" s="40">
        <f t="shared" si="50"/>
        <v>6.8679203353793996</v>
      </c>
      <c r="O94" s="143">
        <f t="shared" si="51"/>
        <v>5.1817735076389955</v>
      </c>
      <c r="P94" s="52">
        <f t="shared" si="52"/>
        <v>-0.24551053963954542</v>
      </c>
    </row>
    <row r="95" spans="1:16" ht="20.100000000000001" customHeight="1" thickBot="1" x14ac:dyDescent="0.3">
      <c r="A95" s="8" t="s">
        <v>17</v>
      </c>
      <c r="B95" s="19">
        <f>B96-SUM(B68:B94)</f>
        <v>45916.369999999646</v>
      </c>
      <c r="C95" s="140">
        <f>C96-SUM(C68:C94)</f>
        <v>47894.439999999944</v>
      </c>
      <c r="D95" s="247">
        <f t="shared" si="36"/>
        <v>3.9209648610991854E-2</v>
      </c>
      <c r="E95" s="215">
        <f t="shared" si="37"/>
        <v>4.2281208343705808E-2</v>
      </c>
      <c r="F95" s="52">
        <f t="shared" si="38"/>
        <v>4.3079842766323061E-2</v>
      </c>
      <c r="H95" s="19">
        <f>H96-SUM(H68:H94)</f>
        <v>10986.385000000126</v>
      </c>
      <c r="I95" s="140">
        <f>I96-SUM(I68:I94)</f>
        <v>12956.737000000139</v>
      </c>
      <c r="J95" s="214">
        <f t="shared" si="39"/>
        <v>3.5291052741597335E-2</v>
      </c>
      <c r="K95" s="215">
        <f t="shared" si="40"/>
        <v>4.0201606726112435E-2</v>
      </c>
      <c r="L95" s="59">
        <f t="shared" si="41"/>
        <v>0.17934488915143526</v>
      </c>
      <c r="N95" s="40">
        <f t="shared" si="34"/>
        <v>2.3926945880086361</v>
      </c>
      <c r="O95" s="143">
        <f t="shared" si="35"/>
        <v>2.7052695469453565</v>
      </c>
      <c r="P95" s="52">
        <f t="shared" si="42"/>
        <v>0.13063721567442782</v>
      </c>
    </row>
    <row r="96" spans="1:16" s="1" customFormat="1" ht="26.25" customHeight="1" thickBot="1" x14ac:dyDescent="0.3">
      <c r="A96" s="12" t="s">
        <v>18</v>
      </c>
      <c r="B96" s="17">
        <v>1171047.7299999995</v>
      </c>
      <c r="C96" s="145">
        <v>1132759.4900000002</v>
      </c>
      <c r="D96" s="243">
        <f>SUM(D68:D95)</f>
        <v>1.0000000000000002</v>
      </c>
      <c r="E96" s="244">
        <f>SUM(E68:E95)</f>
        <v>0.99999999999999956</v>
      </c>
      <c r="F96" s="57">
        <f t="shared" si="38"/>
        <v>-3.2695712582098857E-2</v>
      </c>
      <c r="H96" s="17">
        <v>311307.94200000004</v>
      </c>
      <c r="I96" s="145">
        <v>322294.00899999996</v>
      </c>
      <c r="J96" s="255">
        <f t="shared" si="39"/>
        <v>1</v>
      </c>
      <c r="K96" s="244">
        <f t="shared" si="40"/>
        <v>1</v>
      </c>
      <c r="L96" s="60">
        <f t="shared" si="41"/>
        <v>3.5290031245010518E-2</v>
      </c>
      <c r="N96" s="37">
        <f t="shared" si="34"/>
        <v>2.6583710810830929</v>
      </c>
      <c r="O96" s="150">
        <f t="shared" si="35"/>
        <v>2.8452112901742268</v>
      </c>
      <c r="P96" s="57">
        <f t="shared" si="42"/>
        <v>7.0283720140007708E-2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40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163</v>
      </c>
    </row>
    <row r="3" spans="1:17" ht="8.25" customHeight="1" thickBot="1" x14ac:dyDescent="0.3"/>
    <row r="4" spans="1:17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7" x14ac:dyDescent="0.25">
      <c r="A5" s="366"/>
      <c r="B5" s="356" t="s">
        <v>65</v>
      </c>
      <c r="C5" s="358"/>
      <c r="D5" s="356" t="str">
        <f>B5</f>
        <v>ago</v>
      </c>
      <c r="E5" s="358"/>
      <c r="F5" s="131" t="s">
        <v>133</v>
      </c>
      <c r="H5" s="359" t="str">
        <f>B5</f>
        <v>ago</v>
      </c>
      <c r="I5" s="358"/>
      <c r="J5" s="356" t="str">
        <f>B5</f>
        <v>ago</v>
      </c>
      <c r="K5" s="357"/>
      <c r="L5" s="131" t="str">
        <f>F5</f>
        <v>2022 /2021</v>
      </c>
      <c r="N5" s="359" t="str">
        <f>B5</f>
        <v>ago</v>
      </c>
      <c r="O5" s="357"/>
      <c r="P5" s="131" t="str">
        <f>L5</f>
        <v>2022 /2021</v>
      </c>
    </row>
    <row r="6" spans="1:17" ht="19.5" customHeight="1" thickBot="1" x14ac:dyDescent="0.3">
      <c r="A6" s="367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7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165</v>
      </c>
      <c r="B7" s="19">
        <v>23246.360000000004</v>
      </c>
      <c r="C7" s="147">
        <v>26341.750000000004</v>
      </c>
      <c r="D7" s="214">
        <f>B7/$B$33</f>
        <v>9.9582685355501771E-2</v>
      </c>
      <c r="E7" s="246">
        <f>C7/$C$33</f>
        <v>0.1041564067493771</v>
      </c>
      <c r="F7" s="52">
        <f>(C7-B7)/B7</f>
        <v>0.13315590053668613</v>
      </c>
      <c r="H7" s="19">
        <v>6839.6419999999989</v>
      </c>
      <c r="I7" s="147">
        <v>8094.1229999999996</v>
      </c>
      <c r="J7" s="214">
        <f t="shared" ref="J7:J32" si="0">H7/$H$33</f>
        <v>0.11220451530993451</v>
      </c>
      <c r="K7" s="246">
        <f>I7/$I$33</f>
        <v>0.11297831593262468</v>
      </c>
      <c r="L7" s="52">
        <f>(I7-H7)/H7</f>
        <v>0.18341325467034691</v>
      </c>
      <c r="N7" s="40">
        <f t="shared" ref="N7:O33" si="1">(H7/B7)*10</f>
        <v>2.9422421402748631</v>
      </c>
      <c r="O7" s="149">
        <f t="shared" si="1"/>
        <v>3.0727354864426237</v>
      </c>
      <c r="P7" s="52">
        <f>(O7-N7)/N7</f>
        <v>4.4351667859522263E-2</v>
      </c>
      <c r="Q7" s="2"/>
    </row>
    <row r="8" spans="1:17" ht="20.100000000000001" customHeight="1" x14ac:dyDescent="0.25">
      <c r="A8" s="8" t="s">
        <v>164</v>
      </c>
      <c r="B8" s="19">
        <v>21204.53</v>
      </c>
      <c r="C8" s="140">
        <v>14962.599999999999</v>
      </c>
      <c r="D8" s="214">
        <f t="shared" ref="D8:D32" si="2">B8/$B$33</f>
        <v>9.0835900291542315E-2</v>
      </c>
      <c r="E8" s="215">
        <f t="shared" ref="E8:E32" si="3">C8/$C$33</f>
        <v>5.91627606984437E-2</v>
      </c>
      <c r="F8" s="52">
        <f t="shared" ref="F8:F33" si="4">(C8-B8)/B8</f>
        <v>-0.29436776009654542</v>
      </c>
      <c r="H8" s="19">
        <v>6811.2139999999981</v>
      </c>
      <c r="I8" s="140">
        <v>7424.5219999999999</v>
      </c>
      <c r="J8" s="214">
        <f t="shared" si="0"/>
        <v>0.11173815318729259</v>
      </c>
      <c r="K8" s="215">
        <f t="shared" ref="K8:K32" si="5">I8/$I$33</f>
        <v>0.10363197991489906</v>
      </c>
      <c r="L8" s="52">
        <f t="shared" ref="L8:L33" si="6">(I8-H8)/H8</f>
        <v>9.0043860022604186E-2</v>
      </c>
      <c r="N8" s="40">
        <f t="shared" si="1"/>
        <v>3.2121504225747981</v>
      </c>
      <c r="O8" s="143">
        <f t="shared" si="1"/>
        <v>4.9620533864435332</v>
      </c>
      <c r="P8" s="52">
        <f t="shared" ref="P8:P33" si="7">(O8-N8)/N8</f>
        <v>0.54477615729653361</v>
      </c>
      <c r="Q8" s="2"/>
    </row>
    <row r="9" spans="1:17" ht="20.100000000000001" customHeight="1" x14ac:dyDescent="0.25">
      <c r="A9" s="8" t="s">
        <v>166</v>
      </c>
      <c r="B9" s="19">
        <v>16632.979999999996</v>
      </c>
      <c r="C9" s="140">
        <v>20260.46</v>
      </c>
      <c r="D9" s="214">
        <f t="shared" si="2"/>
        <v>7.1252308484612351E-2</v>
      </c>
      <c r="E9" s="215">
        <f t="shared" si="3"/>
        <v>8.0110725851148243E-2</v>
      </c>
      <c r="F9" s="52">
        <f t="shared" si="4"/>
        <v>0.21808960270498756</v>
      </c>
      <c r="H9" s="19">
        <v>5937.2510000000002</v>
      </c>
      <c r="I9" s="140">
        <v>7075.1309999999994</v>
      </c>
      <c r="J9" s="214">
        <f t="shared" si="0"/>
        <v>9.7400766111504694E-2</v>
      </c>
      <c r="K9" s="215">
        <f t="shared" si="5"/>
        <v>9.8755156720833959E-2</v>
      </c>
      <c r="L9" s="52">
        <f t="shared" si="6"/>
        <v>0.19165098460550162</v>
      </c>
      <c r="N9" s="40">
        <f t="shared" si="1"/>
        <v>3.5695654055977952</v>
      </c>
      <c r="O9" s="143">
        <f t="shared" si="1"/>
        <v>3.4920880374877958</v>
      </c>
      <c r="P9" s="52">
        <f t="shared" si="7"/>
        <v>-2.170498626765581E-2</v>
      </c>
      <c r="Q9" s="2"/>
    </row>
    <row r="10" spans="1:17" ht="20.100000000000001" customHeight="1" x14ac:dyDescent="0.25">
      <c r="A10" s="8" t="s">
        <v>167</v>
      </c>
      <c r="B10" s="19">
        <v>24599.560000000005</v>
      </c>
      <c r="C10" s="140">
        <v>22522.360000000004</v>
      </c>
      <c r="D10" s="214">
        <f t="shared" si="2"/>
        <v>0.10537951934684774</v>
      </c>
      <c r="E10" s="215">
        <f t="shared" si="3"/>
        <v>8.9054375245224818E-2</v>
      </c>
      <c r="F10" s="52">
        <f t="shared" si="4"/>
        <v>-8.4440534708750903E-2</v>
      </c>
      <c r="H10" s="19">
        <v>6223.6839999999993</v>
      </c>
      <c r="I10" s="140">
        <v>6795.5210000000006</v>
      </c>
      <c r="J10" s="214">
        <f t="shared" si="0"/>
        <v>0.10209970736219739</v>
      </c>
      <c r="K10" s="215">
        <f t="shared" si="5"/>
        <v>9.4852341441411969E-2</v>
      </c>
      <c r="L10" s="52">
        <f t="shared" si="6"/>
        <v>9.1880789577363092E-2</v>
      </c>
      <c r="N10" s="40">
        <f t="shared" si="1"/>
        <v>2.5299980975269469</v>
      </c>
      <c r="O10" s="143">
        <f t="shared" si="1"/>
        <v>3.0172330963540226</v>
      </c>
      <c r="P10" s="52">
        <f t="shared" si="7"/>
        <v>0.19258314830487186</v>
      </c>
      <c r="Q10" s="2"/>
    </row>
    <row r="11" spans="1:17" ht="20.100000000000001" customHeight="1" x14ac:dyDescent="0.25">
      <c r="A11" s="8" t="s">
        <v>170</v>
      </c>
      <c r="B11" s="19">
        <v>9720.92</v>
      </c>
      <c r="C11" s="140">
        <v>14006.999999999998</v>
      </c>
      <c r="D11" s="214">
        <f t="shared" si="2"/>
        <v>4.1642447149833527E-2</v>
      </c>
      <c r="E11" s="215">
        <f t="shared" si="3"/>
        <v>5.5384277405203707E-2</v>
      </c>
      <c r="F11" s="52">
        <f t="shared" si="4"/>
        <v>0.44091300000411465</v>
      </c>
      <c r="H11" s="19">
        <v>3225.8500000000004</v>
      </c>
      <c r="I11" s="140">
        <v>4946.4599999999982</v>
      </c>
      <c r="J11" s="214">
        <f t="shared" si="0"/>
        <v>5.2920158059815467E-2</v>
      </c>
      <c r="K11" s="215">
        <f t="shared" si="5"/>
        <v>6.9043023021529384E-2</v>
      </c>
      <c r="L11" s="52">
        <f t="shared" si="6"/>
        <v>0.53338189934435809</v>
      </c>
      <c r="N11" s="40">
        <f t="shared" si="1"/>
        <v>3.3184616270887943</v>
      </c>
      <c r="O11" s="143">
        <f t="shared" si="1"/>
        <v>3.5314200042835719</v>
      </c>
      <c r="P11" s="52">
        <f t="shared" si="7"/>
        <v>6.4173825442604512E-2</v>
      </c>
      <c r="Q11" s="2"/>
    </row>
    <row r="12" spans="1:17" ht="20.100000000000001" customHeight="1" x14ac:dyDescent="0.25">
      <c r="A12" s="8" t="s">
        <v>172</v>
      </c>
      <c r="B12" s="19">
        <v>21452.039999999994</v>
      </c>
      <c r="C12" s="140">
        <v>32758.63</v>
      </c>
      <c r="D12" s="214">
        <f t="shared" si="2"/>
        <v>9.1896182867065523E-2</v>
      </c>
      <c r="E12" s="215">
        <f t="shared" si="3"/>
        <v>0.1295290248685963</v>
      </c>
      <c r="F12" s="52">
        <f t="shared" si="4"/>
        <v>0.52706362658283368</v>
      </c>
      <c r="H12" s="19">
        <v>1720.0520000000004</v>
      </c>
      <c r="I12" s="140">
        <v>4760.1740000000009</v>
      </c>
      <c r="J12" s="214">
        <f t="shared" si="0"/>
        <v>2.8217500414185942E-2</v>
      </c>
      <c r="K12" s="215">
        <f t="shared" si="5"/>
        <v>6.644283044207086E-2</v>
      </c>
      <c r="L12" s="52">
        <f t="shared" si="6"/>
        <v>1.7674593558799383</v>
      </c>
      <c r="N12" s="40">
        <f t="shared" si="1"/>
        <v>0.8018127879679513</v>
      </c>
      <c r="O12" s="143">
        <f t="shared" si="1"/>
        <v>1.4531053343805893</v>
      </c>
      <c r="P12" s="52">
        <f t="shared" si="7"/>
        <v>0.81227507990140757</v>
      </c>
      <c r="Q12" s="2"/>
    </row>
    <row r="13" spans="1:17" ht="20.100000000000001" customHeight="1" x14ac:dyDescent="0.25">
      <c r="A13" s="8" t="s">
        <v>168</v>
      </c>
      <c r="B13" s="19">
        <v>12210.609999999997</v>
      </c>
      <c r="C13" s="140">
        <v>9207.3899999999976</v>
      </c>
      <c r="D13" s="214">
        <f t="shared" si="2"/>
        <v>5.2307773502120028E-2</v>
      </c>
      <c r="E13" s="215">
        <f t="shared" si="3"/>
        <v>3.640641407424134E-2</v>
      </c>
      <c r="F13" s="52">
        <f t="shared" si="4"/>
        <v>-0.2459516764518726</v>
      </c>
      <c r="H13" s="19">
        <v>5231.6600000000008</v>
      </c>
      <c r="I13" s="140">
        <v>4381.8209999999999</v>
      </c>
      <c r="J13" s="214">
        <f t="shared" si="0"/>
        <v>8.582552633111093E-2</v>
      </c>
      <c r="K13" s="215">
        <f t="shared" si="5"/>
        <v>6.1161753694403881E-2</v>
      </c>
      <c r="L13" s="52">
        <f t="shared" si="6"/>
        <v>-0.16244155774648977</v>
      </c>
      <c r="N13" s="40">
        <f t="shared" si="1"/>
        <v>4.2845197741963768</v>
      </c>
      <c r="O13" s="143">
        <f t="shared" si="1"/>
        <v>4.7590261735410371</v>
      </c>
      <c r="P13" s="52">
        <f t="shared" si="7"/>
        <v>0.1107490277445763</v>
      </c>
      <c r="Q13" s="2"/>
    </row>
    <row r="14" spans="1:17" ht="20.100000000000001" customHeight="1" x14ac:dyDescent="0.25">
      <c r="A14" s="8" t="s">
        <v>169</v>
      </c>
      <c r="B14" s="19">
        <v>14103.700000000003</v>
      </c>
      <c r="C14" s="140">
        <v>16645.350000000006</v>
      </c>
      <c r="D14" s="214">
        <f t="shared" si="2"/>
        <v>6.0417386612286413E-2</v>
      </c>
      <c r="E14" s="215">
        <f t="shared" si="3"/>
        <v>6.5816426208803305E-2</v>
      </c>
      <c r="F14" s="52">
        <f t="shared" si="4"/>
        <v>0.18021157568581314</v>
      </c>
      <c r="H14" s="19">
        <v>3471.5269999999996</v>
      </c>
      <c r="I14" s="140">
        <v>3598.8770000000004</v>
      </c>
      <c r="J14" s="214">
        <f t="shared" si="0"/>
        <v>5.6950496008468139E-2</v>
      </c>
      <c r="K14" s="215">
        <f t="shared" si="5"/>
        <v>5.0233368421588924E-2</v>
      </c>
      <c r="L14" s="52">
        <f t="shared" si="6"/>
        <v>3.6684145046257985E-2</v>
      </c>
      <c r="N14" s="40">
        <f t="shared" si="1"/>
        <v>2.4614299793671157</v>
      </c>
      <c r="O14" s="143">
        <f t="shared" si="1"/>
        <v>2.1620915150477455</v>
      </c>
      <c r="P14" s="52">
        <f t="shared" si="7"/>
        <v>-0.12161161066070067</v>
      </c>
      <c r="Q14" s="2"/>
    </row>
    <row r="15" spans="1:17" ht="20.100000000000001" customHeight="1" x14ac:dyDescent="0.25">
      <c r="A15" s="8" t="s">
        <v>171</v>
      </c>
      <c r="B15" s="19">
        <v>7245.85</v>
      </c>
      <c r="C15" s="140">
        <v>9956.6999999999971</v>
      </c>
      <c r="D15" s="214">
        <f t="shared" si="2"/>
        <v>3.1039749908508791E-2</v>
      </c>
      <c r="E15" s="215">
        <f t="shared" si="3"/>
        <v>3.9369217879659572E-2</v>
      </c>
      <c r="F15" s="52">
        <f t="shared" si="4"/>
        <v>0.37412449885106602</v>
      </c>
      <c r="H15" s="19">
        <v>2556.3019999999997</v>
      </c>
      <c r="I15" s="140">
        <v>3185.0000000000014</v>
      </c>
      <c r="J15" s="214">
        <f t="shared" si="0"/>
        <v>4.1936204686709659E-2</v>
      </c>
      <c r="K15" s="215">
        <f t="shared" si="5"/>
        <v>4.4456445280780854E-2</v>
      </c>
      <c r="L15" s="52">
        <f t="shared" si="6"/>
        <v>0.24594042487937723</v>
      </c>
      <c r="N15" s="40">
        <f t="shared" si="1"/>
        <v>3.5279532422007076</v>
      </c>
      <c r="O15" s="143">
        <f t="shared" si="1"/>
        <v>3.1988510249379836</v>
      </c>
      <c r="P15" s="52">
        <f t="shared" si="7"/>
        <v>-9.3284177728339968E-2</v>
      </c>
      <c r="Q15" s="2"/>
    </row>
    <row r="16" spans="1:17" ht="20.100000000000001" customHeight="1" x14ac:dyDescent="0.25">
      <c r="A16" s="8" t="s">
        <v>174</v>
      </c>
      <c r="B16" s="19">
        <v>7890.7400000000007</v>
      </c>
      <c r="C16" s="140">
        <v>10384.35</v>
      </c>
      <c r="D16" s="214">
        <f t="shared" si="2"/>
        <v>3.380232770386727E-2</v>
      </c>
      <c r="E16" s="215">
        <f t="shared" si="3"/>
        <v>4.1060164280197556E-2</v>
      </c>
      <c r="F16" s="52">
        <f t="shared" si="4"/>
        <v>0.31601725566930344</v>
      </c>
      <c r="H16" s="19">
        <v>1697.876</v>
      </c>
      <c r="I16" s="140">
        <v>2374.5209999999997</v>
      </c>
      <c r="J16" s="214">
        <f t="shared" si="0"/>
        <v>2.7853702523665771E-2</v>
      </c>
      <c r="K16" s="215">
        <f t="shared" si="5"/>
        <v>3.3143724616817888E-2</v>
      </c>
      <c r="L16" s="52">
        <f t="shared" si="6"/>
        <v>0.39852439165168702</v>
      </c>
      <c r="N16" s="40">
        <f t="shared" si="1"/>
        <v>2.1517322836641428</v>
      </c>
      <c r="O16" s="143">
        <f t="shared" si="1"/>
        <v>2.2866342139854683</v>
      </c>
      <c r="P16" s="52">
        <f t="shared" si="7"/>
        <v>6.2694570019465254E-2</v>
      </c>
      <c r="Q16" s="2"/>
    </row>
    <row r="17" spans="1:17" ht="20.100000000000001" customHeight="1" x14ac:dyDescent="0.25">
      <c r="A17" s="8" t="s">
        <v>175</v>
      </c>
      <c r="B17" s="19">
        <v>8174.7000000000016</v>
      </c>
      <c r="C17" s="140">
        <v>7349.02</v>
      </c>
      <c r="D17" s="214">
        <f t="shared" si="2"/>
        <v>3.5018754677103012E-2</v>
      </c>
      <c r="E17" s="215">
        <f t="shared" si="3"/>
        <v>2.905833956852932E-2</v>
      </c>
      <c r="F17" s="52">
        <f t="shared" si="4"/>
        <v>-0.10100431820127968</v>
      </c>
      <c r="H17" s="19">
        <v>1817.452</v>
      </c>
      <c r="I17" s="140">
        <v>1707.546</v>
      </c>
      <c r="J17" s="214">
        <f t="shared" si="0"/>
        <v>2.9815350095673303E-2</v>
      </c>
      <c r="K17" s="215">
        <f t="shared" si="5"/>
        <v>2.3834042484589073E-2</v>
      </c>
      <c r="L17" s="52">
        <f t="shared" si="6"/>
        <v>-6.047257369107957E-2</v>
      </c>
      <c r="N17" s="40">
        <f t="shared" si="1"/>
        <v>2.2232644623044266</v>
      </c>
      <c r="O17" s="143">
        <f t="shared" si="1"/>
        <v>2.3235016369529542</v>
      </c>
      <c r="P17" s="52">
        <f t="shared" si="7"/>
        <v>4.5085583091015242E-2</v>
      </c>
      <c r="Q17" s="2"/>
    </row>
    <row r="18" spans="1:17" ht="20.100000000000001" customHeight="1" x14ac:dyDescent="0.25">
      <c r="A18" s="8" t="s">
        <v>173</v>
      </c>
      <c r="B18" s="19">
        <v>5112.9500000000007</v>
      </c>
      <c r="C18" s="140">
        <v>5232.34</v>
      </c>
      <c r="D18" s="214">
        <f t="shared" si="2"/>
        <v>2.1902839459098662E-2</v>
      </c>
      <c r="E18" s="215">
        <f t="shared" si="3"/>
        <v>2.0688896268890096E-2</v>
      </c>
      <c r="F18" s="52">
        <f t="shared" si="4"/>
        <v>2.3350511935379653E-2</v>
      </c>
      <c r="H18" s="19">
        <v>1730.9300000000003</v>
      </c>
      <c r="I18" s="140">
        <v>1540.5550000000003</v>
      </c>
      <c r="J18" s="214">
        <f t="shared" si="0"/>
        <v>2.8395954303664581E-2</v>
      </c>
      <c r="K18" s="215">
        <f t="shared" si="5"/>
        <v>2.1503170819319729E-2</v>
      </c>
      <c r="L18" s="52">
        <f t="shared" si="6"/>
        <v>-0.10998422813169798</v>
      </c>
      <c r="N18" s="40">
        <f t="shared" si="1"/>
        <v>3.3853841715643611</v>
      </c>
      <c r="O18" s="143">
        <f t="shared" si="1"/>
        <v>2.9442945221449679</v>
      </c>
      <c r="P18" s="52">
        <f t="shared" si="7"/>
        <v>-0.13029234706191969</v>
      </c>
      <c r="Q18" s="2"/>
    </row>
    <row r="19" spans="1:17" ht="20.100000000000001" customHeight="1" x14ac:dyDescent="0.25">
      <c r="A19" s="8" t="s">
        <v>176</v>
      </c>
      <c r="B19" s="19">
        <v>5737.3700000000008</v>
      </c>
      <c r="C19" s="140">
        <v>10497.080000000002</v>
      </c>
      <c r="D19" s="214">
        <f t="shared" si="2"/>
        <v>2.4577727931516812E-2</v>
      </c>
      <c r="E19" s="215">
        <f t="shared" si="3"/>
        <v>4.1505903524281851E-2</v>
      </c>
      <c r="F19" s="52">
        <f t="shared" si="4"/>
        <v>0.82959788195636686</v>
      </c>
      <c r="H19" s="19">
        <v>1260.6799999999998</v>
      </c>
      <c r="I19" s="140">
        <v>1374.9930000000006</v>
      </c>
      <c r="J19" s="214">
        <f t="shared" si="0"/>
        <v>2.0681490107366474E-2</v>
      </c>
      <c r="K19" s="215">
        <f t="shared" si="5"/>
        <v>1.919224523263947E-2</v>
      </c>
      <c r="L19" s="52">
        <f t="shared" si="6"/>
        <v>9.0675667100295718E-2</v>
      </c>
      <c r="N19" s="40">
        <f t="shared" si="1"/>
        <v>2.1973134031795052</v>
      </c>
      <c r="O19" s="143">
        <f t="shared" si="1"/>
        <v>1.3098814146410243</v>
      </c>
      <c r="P19" s="52">
        <f t="shared" si="7"/>
        <v>-0.4038713764064652</v>
      </c>
      <c r="Q19" s="2"/>
    </row>
    <row r="20" spans="1:17" ht="20.100000000000001" customHeight="1" x14ac:dyDescent="0.25">
      <c r="A20" s="8" t="s">
        <v>177</v>
      </c>
      <c r="B20" s="19">
        <v>2270.8799999999997</v>
      </c>
      <c r="C20" s="140">
        <v>2692.75</v>
      </c>
      <c r="D20" s="214">
        <f t="shared" si="2"/>
        <v>9.7279887483503556E-3</v>
      </c>
      <c r="E20" s="215">
        <f t="shared" si="3"/>
        <v>1.0647248731552959E-2</v>
      </c>
      <c r="F20" s="52">
        <f t="shared" si="4"/>
        <v>0.18577379694215476</v>
      </c>
      <c r="H20" s="19">
        <v>1700.9660000000003</v>
      </c>
      <c r="I20" s="140">
        <v>1347.7770000000003</v>
      </c>
      <c r="J20" s="214">
        <f t="shared" si="0"/>
        <v>2.790439405873555E-2</v>
      </c>
      <c r="K20" s="215">
        <f t="shared" si="5"/>
        <v>1.8812362465053363E-2</v>
      </c>
      <c r="L20" s="52">
        <f t="shared" si="6"/>
        <v>-0.20764024677741943</v>
      </c>
      <c r="N20" s="40">
        <f t="shared" si="1"/>
        <v>7.4903385471711434</v>
      </c>
      <c r="O20" s="143">
        <f t="shared" si="1"/>
        <v>5.0052065732058315</v>
      </c>
      <c r="P20" s="52">
        <f t="shared" si="7"/>
        <v>-0.33177832461309315</v>
      </c>
      <c r="Q20" s="2"/>
    </row>
    <row r="21" spans="1:17" ht="20.100000000000001" customHeight="1" x14ac:dyDescent="0.25">
      <c r="A21" s="8" t="s">
        <v>181</v>
      </c>
      <c r="B21" s="19">
        <v>166.27000000000007</v>
      </c>
      <c r="C21" s="140">
        <v>489.11</v>
      </c>
      <c r="D21" s="214">
        <f t="shared" si="2"/>
        <v>7.1226691379034323E-4</v>
      </c>
      <c r="E21" s="215">
        <f t="shared" si="3"/>
        <v>1.9339618706117789E-3</v>
      </c>
      <c r="F21" s="52">
        <f t="shared" si="4"/>
        <v>1.9416611535454369</v>
      </c>
      <c r="H21" s="19">
        <v>383.54899999999992</v>
      </c>
      <c r="I21" s="140">
        <v>1196.9290000000001</v>
      </c>
      <c r="J21" s="214">
        <f t="shared" si="0"/>
        <v>6.2921319043613795E-3</v>
      </c>
      <c r="K21" s="215">
        <f t="shared" si="5"/>
        <v>1.6706815884922992E-2</v>
      </c>
      <c r="L21" s="52">
        <f t="shared" si="6"/>
        <v>2.1206677634409168</v>
      </c>
      <c r="N21" s="40">
        <f t="shared" si="1"/>
        <v>23.067841462681166</v>
      </c>
      <c r="O21" s="143">
        <f t="shared" si="1"/>
        <v>24.471570812291716</v>
      </c>
      <c r="P21" s="52">
        <f t="shared" si="7"/>
        <v>6.0852219393023155E-2</v>
      </c>
      <c r="Q21" s="2"/>
    </row>
    <row r="22" spans="1:17" ht="20.100000000000001" customHeight="1" x14ac:dyDescent="0.25">
      <c r="A22" s="8" t="s">
        <v>186</v>
      </c>
      <c r="B22" s="19">
        <v>3668.69</v>
      </c>
      <c r="C22" s="140">
        <v>4544.55</v>
      </c>
      <c r="D22" s="214">
        <f t="shared" si="2"/>
        <v>1.5715922920271207E-2</v>
      </c>
      <c r="E22" s="215">
        <f t="shared" si="3"/>
        <v>1.7969345176113267E-2</v>
      </c>
      <c r="F22" s="52">
        <f t="shared" si="4"/>
        <v>0.23873916847703133</v>
      </c>
      <c r="H22" s="19">
        <v>858.04699999999991</v>
      </c>
      <c r="I22" s="140">
        <v>989.56700000000012</v>
      </c>
      <c r="J22" s="214">
        <f t="shared" si="0"/>
        <v>1.4076284657609768E-2</v>
      </c>
      <c r="K22" s="215">
        <f t="shared" si="5"/>
        <v>1.3812443072893707E-2</v>
      </c>
      <c r="L22" s="52">
        <f t="shared" si="6"/>
        <v>0.15327831692203367</v>
      </c>
      <c r="N22" s="40">
        <f t="shared" si="1"/>
        <v>2.3388375687234406</v>
      </c>
      <c r="O22" s="143">
        <f t="shared" si="1"/>
        <v>2.1774807186630141</v>
      </c>
      <c r="P22" s="52">
        <f t="shared" si="7"/>
        <v>-6.8990190776051466E-2</v>
      </c>
      <c r="Q22" s="2"/>
    </row>
    <row r="23" spans="1:17" ht="20.100000000000001" customHeight="1" x14ac:dyDescent="0.25">
      <c r="A23" s="8" t="s">
        <v>182</v>
      </c>
      <c r="B23" s="19">
        <v>1451.7200000000003</v>
      </c>
      <c r="C23" s="140">
        <v>2346.6600000000003</v>
      </c>
      <c r="D23" s="214">
        <f t="shared" si="2"/>
        <v>6.2188736638462555E-3</v>
      </c>
      <c r="E23" s="215">
        <f t="shared" si="3"/>
        <v>9.2787940612333378E-3</v>
      </c>
      <c r="F23" s="52">
        <f t="shared" si="4"/>
        <v>0.61646874052847644</v>
      </c>
      <c r="H23" s="19">
        <v>471.88</v>
      </c>
      <c r="I23" s="140">
        <v>933.03800000000012</v>
      </c>
      <c r="J23" s="214">
        <f t="shared" si="0"/>
        <v>7.741204391173092E-3</v>
      </c>
      <c r="K23" s="215">
        <f t="shared" si="5"/>
        <v>1.3023407469980909E-2</v>
      </c>
      <c r="L23" s="52">
        <f t="shared" si="6"/>
        <v>0.97727812155632821</v>
      </c>
      <c r="N23" s="40">
        <f t="shared" si="1"/>
        <v>3.2504890750282418</v>
      </c>
      <c r="O23" s="143">
        <f t="shared" si="1"/>
        <v>3.9760255000724429</v>
      </c>
      <c r="P23" s="52">
        <f t="shared" si="7"/>
        <v>0.22320838750639313</v>
      </c>
      <c r="Q23" s="2"/>
    </row>
    <row r="24" spans="1:17" ht="20.100000000000001" customHeight="1" x14ac:dyDescent="0.25">
      <c r="A24" s="8" t="s">
        <v>185</v>
      </c>
      <c r="B24" s="19">
        <v>8873.2800000000043</v>
      </c>
      <c r="C24" s="140">
        <v>9200.0200000000023</v>
      </c>
      <c r="D24" s="214">
        <f t="shared" si="2"/>
        <v>3.8011329529064636E-2</v>
      </c>
      <c r="E24" s="215">
        <f t="shared" si="3"/>
        <v>3.6377272778855024E-2</v>
      </c>
      <c r="F24" s="52">
        <f t="shared" si="4"/>
        <v>3.6822911031771544E-2</v>
      </c>
      <c r="H24" s="19">
        <v>499.13500000000005</v>
      </c>
      <c r="I24" s="140">
        <v>732.11500000000012</v>
      </c>
      <c r="J24" s="214">
        <f t="shared" si="0"/>
        <v>8.1883234165215334E-3</v>
      </c>
      <c r="K24" s="215">
        <f t="shared" si="5"/>
        <v>1.0218910655177039E-2</v>
      </c>
      <c r="L24" s="52">
        <f t="shared" si="6"/>
        <v>0.46676750778847415</v>
      </c>
      <c r="N24" s="40">
        <f t="shared" si="1"/>
        <v>0.56251465072667584</v>
      </c>
      <c r="O24" s="143">
        <f t="shared" si="1"/>
        <v>0.79577544396642608</v>
      </c>
      <c r="P24" s="52">
        <f t="shared" si="7"/>
        <v>0.41467505413132955</v>
      </c>
      <c r="Q24" s="2"/>
    </row>
    <row r="25" spans="1:17" ht="20.100000000000001" customHeight="1" x14ac:dyDescent="0.25">
      <c r="A25" s="8" t="s">
        <v>180</v>
      </c>
      <c r="B25" s="19">
        <v>2828.74</v>
      </c>
      <c r="C25" s="140">
        <v>3244.7000000000007</v>
      </c>
      <c r="D25" s="214">
        <f t="shared" si="2"/>
        <v>1.2117747697812561E-2</v>
      </c>
      <c r="E25" s="215">
        <f t="shared" si="3"/>
        <v>1.2829682651293247E-2</v>
      </c>
      <c r="F25" s="52">
        <f t="shared" si="4"/>
        <v>0.14704780220168731</v>
      </c>
      <c r="H25" s="19">
        <v>703.79300000000012</v>
      </c>
      <c r="I25" s="140">
        <v>726.23300000000006</v>
      </c>
      <c r="J25" s="214">
        <f t="shared" si="0"/>
        <v>1.1545743540893627E-2</v>
      </c>
      <c r="K25" s="215">
        <f t="shared" si="5"/>
        <v>1.0136809301600411E-2</v>
      </c>
      <c r="L25" s="52">
        <f t="shared" si="6"/>
        <v>3.1884375093244655E-2</v>
      </c>
      <c r="N25" s="40">
        <f t="shared" si="1"/>
        <v>2.488008795435424</v>
      </c>
      <c r="O25" s="143">
        <f t="shared" si="1"/>
        <v>2.2382130859555578</v>
      </c>
      <c r="P25" s="52">
        <f t="shared" si="7"/>
        <v>-0.10039984984705397</v>
      </c>
      <c r="Q25" s="2"/>
    </row>
    <row r="26" spans="1:17" ht="20.100000000000001" customHeight="1" x14ac:dyDescent="0.25">
      <c r="A26" s="8" t="s">
        <v>188</v>
      </c>
      <c r="B26" s="19">
        <v>1324.3799999999999</v>
      </c>
      <c r="C26" s="140">
        <v>1639.7000000000003</v>
      </c>
      <c r="D26" s="214">
        <f t="shared" si="2"/>
        <v>5.6733749641285514E-3</v>
      </c>
      <c r="E26" s="215">
        <f t="shared" si="3"/>
        <v>6.4834439681096976E-3</v>
      </c>
      <c r="F26" s="52">
        <f t="shared" si="4"/>
        <v>0.23808876606412088</v>
      </c>
      <c r="H26" s="19">
        <v>329.524</v>
      </c>
      <c r="I26" s="140">
        <v>625.73300000000017</v>
      </c>
      <c r="J26" s="214">
        <f t="shared" si="0"/>
        <v>5.4058502920168727E-3</v>
      </c>
      <c r="K26" s="215">
        <f t="shared" si="5"/>
        <v>8.734023508596183E-3</v>
      </c>
      <c r="L26" s="52">
        <f t="shared" si="6"/>
        <v>0.89889962491351216</v>
      </c>
      <c r="N26" s="40">
        <f t="shared" si="1"/>
        <v>2.4881378456334287</v>
      </c>
      <c r="O26" s="143">
        <f t="shared" si="1"/>
        <v>3.8161431969262676</v>
      </c>
      <c r="P26" s="52">
        <f t="shared" si="7"/>
        <v>0.53373463758184836</v>
      </c>
      <c r="Q26" s="2"/>
    </row>
    <row r="27" spans="1:17" ht="20.100000000000001" customHeight="1" x14ac:dyDescent="0.25">
      <c r="A27" s="8" t="s">
        <v>200</v>
      </c>
      <c r="B27" s="19">
        <v>1534.5400000000002</v>
      </c>
      <c r="C27" s="140">
        <v>2219.4300000000003</v>
      </c>
      <c r="D27" s="214">
        <f t="shared" si="2"/>
        <v>6.5736577247118124E-3</v>
      </c>
      <c r="E27" s="215">
        <f t="shared" si="3"/>
        <v>8.7757211966467685E-3</v>
      </c>
      <c r="F27" s="52">
        <f t="shared" si="4"/>
        <v>0.44631615989156359</v>
      </c>
      <c r="H27" s="19">
        <v>343.28000000000003</v>
      </c>
      <c r="I27" s="140">
        <v>485.09999999999991</v>
      </c>
      <c r="J27" s="214">
        <f t="shared" si="0"/>
        <v>5.6315178507287851E-3</v>
      </c>
      <c r="K27" s="215">
        <f t="shared" si="5"/>
        <v>6.7710585889189266E-3</v>
      </c>
      <c r="L27" s="52">
        <f t="shared" si="6"/>
        <v>0.41313213703099472</v>
      </c>
      <c r="N27" s="40">
        <f t="shared" si="1"/>
        <v>2.2370221695100811</v>
      </c>
      <c r="O27" s="143">
        <f t="shared" si="1"/>
        <v>2.185696327435422</v>
      </c>
      <c r="P27" s="52">
        <f t="shared" si="7"/>
        <v>-2.294382361257501E-2</v>
      </c>
      <c r="Q27" s="2"/>
    </row>
    <row r="28" spans="1:17" ht="20.100000000000001" customHeight="1" x14ac:dyDescent="0.25">
      <c r="A28" s="8" t="s">
        <v>204</v>
      </c>
      <c r="B28" s="19">
        <v>177.85000000000005</v>
      </c>
      <c r="C28" s="140">
        <v>405.08</v>
      </c>
      <c r="D28" s="214">
        <f t="shared" si="2"/>
        <v>7.6187328211711389E-4</v>
      </c>
      <c r="E28" s="215">
        <f t="shared" si="3"/>
        <v>1.6017036546940758E-3</v>
      </c>
      <c r="F28" s="52">
        <f t="shared" si="4"/>
        <v>1.2776497048074213</v>
      </c>
      <c r="H28" s="19">
        <v>83.46</v>
      </c>
      <c r="I28" s="140">
        <v>463.24</v>
      </c>
      <c r="J28" s="214">
        <f t="shared" si="0"/>
        <v>1.3691635977098123E-3</v>
      </c>
      <c r="K28" s="215">
        <f t="shared" si="5"/>
        <v>6.4659352313560176E-3</v>
      </c>
      <c r="L28" s="52">
        <f t="shared" si="6"/>
        <v>4.5504433261442614</v>
      </c>
      <c r="N28" s="40">
        <f t="shared" si="1"/>
        <v>4.6927185830756244</v>
      </c>
      <c r="O28" s="143">
        <f t="shared" si="1"/>
        <v>11.435765774661796</v>
      </c>
      <c r="P28" s="52">
        <f t="shared" si="7"/>
        <v>1.436917017761324</v>
      </c>
      <c r="Q28" s="2"/>
    </row>
    <row r="29" spans="1:17" ht="20.100000000000001" customHeight="1" x14ac:dyDescent="0.25">
      <c r="A29" s="8" t="s">
        <v>179</v>
      </c>
      <c r="B29" s="19">
        <v>2439.7699999999995</v>
      </c>
      <c r="C29" s="140">
        <v>1754.2799999999997</v>
      </c>
      <c r="D29" s="214">
        <f t="shared" si="2"/>
        <v>1.0451479210069553E-2</v>
      </c>
      <c r="E29" s="215">
        <f t="shared" si="3"/>
        <v>6.9364981913615153E-3</v>
      </c>
      <c r="F29" s="52">
        <f t="shared" si="4"/>
        <v>-0.28096500899674964</v>
      </c>
      <c r="H29" s="19">
        <v>451.44</v>
      </c>
      <c r="I29" s="140">
        <v>451.62400000000002</v>
      </c>
      <c r="J29" s="214">
        <f t="shared" si="0"/>
        <v>7.4058856284461736E-3</v>
      </c>
      <c r="K29" s="215">
        <f t="shared" si="5"/>
        <v>6.3037983182063946E-3</v>
      </c>
      <c r="L29" s="52">
        <f t="shared" si="6"/>
        <v>4.0758461811099132E-4</v>
      </c>
      <c r="N29" s="40">
        <f t="shared" si="1"/>
        <v>1.8503383515659266</v>
      </c>
      <c r="O29" s="143">
        <f t="shared" si="1"/>
        <v>2.5744122945025882</v>
      </c>
      <c r="P29" s="52">
        <f t="shared" si="7"/>
        <v>0.39131975096548349</v>
      </c>
      <c r="Q29" s="2"/>
    </row>
    <row r="30" spans="1:17" ht="20.100000000000001" customHeight="1" x14ac:dyDescent="0.25">
      <c r="A30" s="8" t="s">
        <v>178</v>
      </c>
      <c r="B30" s="19">
        <v>1666.8</v>
      </c>
      <c r="C30" s="140">
        <v>1670.83</v>
      </c>
      <c r="D30" s="214">
        <f t="shared" si="2"/>
        <v>7.1402327052730117E-3</v>
      </c>
      <c r="E30" s="215">
        <f t="shared" si="3"/>
        <v>6.6065333202639043E-3</v>
      </c>
      <c r="F30" s="52">
        <f t="shared" si="4"/>
        <v>2.4178065754739456E-3</v>
      </c>
      <c r="H30" s="19">
        <v>404.29499999999996</v>
      </c>
      <c r="I30" s="140">
        <v>438.25999999999993</v>
      </c>
      <c r="J30" s="214">
        <f t="shared" si="0"/>
        <v>6.6324706055126831E-3</v>
      </c>
      <c r="K30" s="215">
        <f t="shared" si="5"/>
        <v>6.1172627029058109E-3</v>
      </c>
      <c r="L30" s="52">
        <f t="shared" si="6"/>
        <v>8.4010437922803841E-2</v>
      </c>
      <c r="N30" s="40">
        <f t="shared" si="1"/>
        <v>2.4255759539236861</v>
      </c>
      <c r="O30" s="143">
        <f t="shared" si="1"/>
        <v>2.623007726698706</v>
      </c>
      <c r="P30" s="52">
        <f t="shared" si="7"/>
        <v>8.1395831969577448E-2</v>
      </c>
      <c r="Q30" s="2"/>
    </row>
    <row r="31" spans="1:17" ht="20.100000000000001" customHeight="1" x14ac:dyDescent="0.25">
      <c r="A31" s="8" t="s">
        <v>183</v>
      </c>
      <c r="B31" s="19">
        <v>898.18</v>
      </c>
      <c r="C31" s="140">
        <v>1261.0400000000002</v>
      </c>
      <c r="D31" s="214">
        <f t="shared" si="2"/>
        <v>3.8476207170759016E-3</v>
      </c>
      <c r="E31" s="215">
        <f t="shared" si="3"/>
        <v>4.986206124013572E-3</v>
      </c>
      <c r="F31" s="52">
        <f t="shared" si="4"/>
        <v>0.40399474492863374</v>
      </c>
      <c r="H31" s="19">
        <v>340.37100000000009</v>
      </c>
      <c r="I31" s="140">
        <v>428.52</v>
      </c>
      <c r="J31" s="214">
        <f t="shared" si="0"/>
        <v>5.5837956256420641E-3</v>
      </c>
      <c r="K31" s="215">
        <f t="shared" si="5"/>
        <v>5.9813111245589339E-3</v>
      </c>
      <c r="L31" s="52">
        <f t="shared" si="6"/>
        <v>0.25897917272623067</v>
      </c>
      <c r="N31" s="40">
        <f t="shared" si="1"/>
        <v>3.789563339197044</v>
      </c>
      <c r="O31" s="143">
        <f t="shared" si="1"/>
        <v>3.3981475607435123</v>
      </c>
      <c r="P31" s="52">
        <f t="shared" si="7"/>
        <v>-0.10328783118755505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28804.360000000161</v>
      </c>
      <c r="C32" s="140">
        <f>C33-SUM(C7:C31)</f>
        <v>21312.530000000028</v>
      </c>
      <c r="D32" s="214">
        <f t="shared" si="2"/>
        <v>0.12339202863358463</v>
      </c>
      <c r="E32" s="215">
        <f t="shared" si="3"/>
        <v>8.4270655652654222E-2</v>
      </c>
      <c r="F32" s="52">
        <f t="shared" si="4"/>
        <v>-0.26009361082836385</v>
      </c>
      <c r="H32" s="19">
        <f>H33-SUM(H7:H31)</f>
        <v>5863.0630000000092</v>
      </c>
      <c r="I32" s="140">
        <f>I33-SUM(I7:I31)</f>
        <v>5565.7749999999942</v>
      </c>
      <c r="J32" s="214">
        <f t="shared" si="0"/>
        <v>9.6183709929059405E-2</v>
      </c>
      <c r="K32" s="215">
        <f t="shared" si="5"/>
        <v>7.768746365231953E-2</v>
      </c>
      <c r="L32" s="52">
        <f t="shared" si="6"/>
        <v>-5.070523717722538E-2</v>
      </c>
      <c r="N32" s="40">
        <f t="shared" si="1"/>
        <v>2.0354776151943583</v>
      </c>
      <c r="O32" s="143">
        <f t="shared" si="1"/>
        <v>2.6115036553614175</v>
      </c>
      <c r="P32" s="52">
        <f t="shared" si="7"/>
        <v>0.28299306062968277</v>
      </c>
      <c r="Q32" s="2"/>
    </row>
    <row r="33" spans="1:17" ht="26.25" customHeight="1" thickBot="1" x14ac:dyDescent="0.3">
      <c r="A33" s="35" t="s">
        <v>18</v>
      </c>
      <c r="B33" s="36">
        <v>233437.77000000014</v>
      </c>
      <c r="C33" s="148">
        <v>252905.70999999996</v>
      </c>
      <c r="D33" s="251">
        <f>SUM(D7:D32)</f>
        <v>1</v>
      </c>
      <c r="E33" s="252">
        <f>SUM(E7:E32)</f>
        <v>1.0000000000000004</v>
      </c>
      <c r="F33" s="57">
        <f t="shared" si="4"/>
        <v>8.3396701399262918E-2</v>
      </c>
      <c r="G33" s="56"/>
      <c r="H33" s="36">
        <v>60956.922999999995</v>
      </c>
      <c r="I33" s="148">
        <v>71643.154999999999</v>
      </c>
      <c r="J33" s="251">
        <f>SUM(J7:J32)</f>
        <v>1.0000000000000004</v>
      </c>
      <c r="K33" s="252">
        <f>SUM(K7:K32)</f>
        <v>0.99999999999999978</v>
      </c>
      <c r="L33" s="57">
        <f t="shared" si="6"/>
        <v>0.17530793015913884</v>
      </c>
      <c r="M33" s="56"/>
      <c r="N33" s="37">
        <f t="shared" si="1"/>
        <v>2.6112707896412806</v>
      </c>
      <c r="O33" s="150">
        <f t="shared" si="1"/>
        <v>2.8328010071421481</v>
      </c>
      <c r="P33" s="57">
        <f t="shared" si="7"/>
        <v>8.4836171866840338E-2</v>
      </c>
      <c r="Q33" s="2"/>
    </row>
    <row r="35" spans="1:17" ht="15.75" thickBot="1" x14ac:dyDescent="0.3"/>
    <row r="36" spans="1:17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7" x14ac:dyDescent="0.25">
      <c r="A37" s="366"/>
      <c r="B37" s="356" t="str">
        <f>B5</f>
        <v>ago</v>
      </c>
      <c r="C37" s="358"/>
      <c r="D37" s="356" t="str">
        <f>B37</f>
        <v>ago</v>
      </c>
      <c r="E37" s="358"/>
      <c r="F37" s="131" t="str">
        <f>F5</f>
        <v>2022 /2021</v>
      </c>
      <c r="H37" s="359" t="str">
        <f>B37</f>
        <v>ago</v>
      </c>
      <c r="I37" s="358"/>
      <c r="J37" s="356" t="str">
        <f>B37</f>
        <v>ago</v>
      </c>
      <c r="K37" s="357"/>
      <c r="L37" s="131" t="str">
        <f>F37</f>
        <v>2022 /2021</v>
      </c>
      <c r="N37" s="359" t="str">
        <f>B37</f>
        <v>ago</v>
      </c>
      <c r="O37" s="357"/>
      <c r="P37" s="131" t="str">
        <f>F37</f>
        <v>2022 /2021</v>
      </c>
    </row>
    <row r="38" spans="1:17" ht="19.5" customHeight="1" thickBot="1" x14ac:dyDescent="0.3">
      <c r="A38" s="367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2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7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165</v>
      </c>
      <c r="B39" s="19">
        <v>23246.360000000004</v>
      </c>
      <c r="C39" s="147">
        <v>26341.750000000004</v>
      </c>
      <c r="D39" s="247">
        <f>B39/$B$62</f>
        <v>0.25890162414093848</v>
      </c>
      <c r="E39" s="246">
        <f>C39/$C$62</f>
        <v>0.23878373423341148</v>
      </c>
      <c r="F39" s="52">
        <f>(C39-B39)/B39</f>
        <v>0.13315590053668613</v>
      </c>
      <c r="H39" s="39">
        <v>6839.6419999999989</v>
      </c>
      <c r="I39" s="147">
        <v>8094.1229999999996</v>
      </c>
      <c r="J39" s="250">
        <f>H39/$H$62</f>
        <v>0.26656502888309208</v>
      </c>
      <c r="K39" s="246">
        <f>I39/$I$62</f>
        <v>0.26692465033451646</v>
      </c>
      <c r="L39" s="52">
        <f>(I39-H39)/H39</f>
        <v>0.18341325467034691</v>
      </c>
      <c r="N39" s="40">
        <f t="shared" ref="N39:O62" si="8">(H39/B39)*10</f>
        <v>2.9422421402748631</v>
      </c>
      <c r="O39" s="149">
        <f t="shared" si="8"/>
        <v>3.0727354864426237</v>
      </c>
      <c r="P39" s="52">
        <f>(O39-N39)/N39</f>
        <v>4.4351667859522263E-2</v>
      </c>
    </row>
    <row r="40" spans="1:17" ht="20.100000000000001" customHeight="1" x14ac:dyDescent="0.25">
      <c r="A40" s="38" t="s">
        <v>170</v>
      </c>
      <c r="B40" s="19">
        <v>9720.92</v>
      </c>
      <c r="C40" s="140">
        <v>14006.999999999998</v>
      </c>
      <c r="D40" s="247">
        <f t="shared" ref="D40:D61" si="9">B40/$B$62</f>
        <v>0.1082647767712507</v>
      </c>
      <c r="E40" s="215">
        <f t="shared" ref="E40:E61" si="10">C40/$C$62</f>
        <v>0.12697120599077105</v>
      </c>
      <c r="F40" s="52">
        <f t="shared" ref="F40:F62" si="11">(C40-B40)/B40</f>
        <v>0.44091300000411465</v>
      </c>
      <c r="H40" s="19">
        <v>3225.8500000000004</v>
      </c>
      <c r="I40" s="140">
        <v>4946.4599999999982</v>
      </c>
      <c r="J40" s="247">
        <f t="shared" ref="J40:J62" si="12">H40/$H$62</f>
        <v>0.12572277882709693</v>
      </c>
      <c r="K40" s="215">
        <f t="shared" ref="K40:K62" si="13">I40/$I$62</f>
        <v>0.16312231799463286</v>
      </c>
      <c r="L40" s="52">
        <f t="shared" ref="L40:L62" si="14">(I40-H40)/H40</f>
        <v>0.53338189934435809</v>
      </c>
      <c r="N40" s="40">
        <f t="shared" si="8"/>
        <v>3.3184616270887943</v>
      </c>
      <c r="O40" s="143">
        <f t="shared" si="8"/>
        <v>3.5314200042835719</v>
      </c>
      <c r="P40" s="52">
        <f t="shared" ref="P40:P62" si="15">(O40-N40)/N40</f>
        <v>6.4173825442604512E-2</v>
      </c>
    </row>
    <row r="41" spans="1:17" ht="20.100000000000001" customHeight="1" x14ac:dyDescent="0.25">
      <c r="A41" s="38" t="s">
        <v>169</v>
      </c>
      <c r="B41" s="19">
        <v>14103.700000000003</v>
      </c>
      <c r="C41" s="140">
        <v>16645.350000000006</v>
      </c>
      <c r="D41" s="247">
        <f t="shared" si="9"/>
        <v>0.15707710094812927</v>
      </c>
      <c r="E41" s="215">
        <f t="shared" si="10"/>
        <v>0.15088742511876077</v>
      </c>
      <c r="F41" s="52">
        <f t="shared" si="11"/>
        <v>0.18021157568581314</v>
      </c>
      <c r="H41" s="19">
        <v>3471.5269999999996</v>
      </c>
      <c r="I41" s="140">
        <v>3598.8770000000004</v>
      </c>
      <c r="J41" s="247">
        <f t="shared" si="12"/>
        <v>0.13529768005744072</v>
      </c>
      <c r="K41" s="215">
        <f t="shared" si="13"/>
        <v>0.11868228155439864</v>
      </c>
      <c r="L41" s="52">
        <f t="shared" si="14"/>
        <v>3.6684145046257985E-2</v>
      </c>
      <c r="N41" s="40">
        <f t="shared" si="8"/>
        <v>2.4614299793671157</v>
      </c>
      <c r="O41" s="143">
        <f t="shared" si="8"/>
        <v>2.1620915150477455</v>
      </c>
      <c r="P41" s="52">
        <f t="shared" si="15"/>
        <v>-0.12161161066070067</v>
      </c>
    </row>
    <row r="42" spans="1:17" ht="20.100000000000001" customHeight="1" x14ac:dyDescent="0.25">
      <c r="A42" s="38" t="s">
        <v>171</v>
      </c>
      <c r="B42" s="19">
        <v>7245.85</v>
      </c>
      <c r="C42" s="140">
        <v>9956.6999999999971</v>
      </c>
      <c r="D42" s="247">
        <f t="shared" si="9"/>
        <v>8.0699186164269118E-2</v>
      </c>
      <c r="E42" s="215">
        <f t="shared" si="10"/>
        <v>9.0255886820040696E-2</v>
      </c>
      <c r="F42" s="52">
        <f t="shared" si="11"/>
        <v>0.37412449885106602</v>
      </c>
      <c r="H42" s="19">
        <v>2556.3019999999997</v>
      </c>
      <c r="I42" s="140">
        <v>3185.0000000000014</v>
      </c>
      <c r="J42" s="247">
        <f t="shared" si="12"/>
        <v>9.9628126218288329E-2</v>
      </c>
      <c r="K42" s="215">
        <f t="shared" si="13"/>
        <v>0.10503361652836699</v>
      </c>
      <c r="L42" s="52">
        <f t="shared" si="14"/>
        <v>0.24594042487937723</v>
      </c>
      <c r="N42" s="40">
        <f t="shared" si="8"/>
        <v>3.5279532422007076</v>
      </c>
      <c r="O42" s="143">
        <f t="shared" si="8"/>
        <v>3.1988510249379836</v>
      </c>
      <c r="P42" s="52">
        <f t="shared" si="15"/>
        <v>-9.3284177728339968E-2</v>
      </c>
    </row>
    <row r="43" spans="1:17" ht="20.100000000000001" customHeight="1" x14ac:dyDescent="0.25">
      <c r="A43" s="38" t="s">
        <v>174</v>
      </c>
      <c r="B43" s="19">
        <v>7890.7400000000007</v>
      </c>
      <c r="C43" s="140">
        <v>10384.35</v>
      </c>
      <c r="D43" s="247">
        <f t="shared" si="9"/>
        <v>8.7881517866619505E-2</v>
      </c>
      <c r="E43" s="215">
        <f t="shared" si="10"/>
        <v>9.4132465405173393E-2</v>
      </c>
      <c r="F43" s="52">
        <f t="shared" si="11"/>
        <v>0.31601725566930344</v>
      </c>
      <c r="H43" s="19">
        <v>1697.876</v>
      </c>
      <c r="I43" s="140">
        <v>2374.5209999999997</v>
      </c>
      <c r="J43" s="247">
        <f t="shared" si="12"/>
        <v>6.6172230210281319E-2</v>
      </c>
      <c r="K43" s="215">
        <f t="shared" si="13"/>
        <v>7.8305974302214865E-2</v>
      </c>
      <c r="L43" s="52">
        <f t="shared" si="14"/>
        <v>0.39852439165168702</v>
      </c>
      <c r="N43" s="40">
        <f t="shared" si="8"/>
        <v>2.1517322836641428</v>
      </c>
      <c r="O43" s="143">
        <f t="shared" si="8"/>
        <v>2.2866342139854683</v>
      </c>
      <c r="P43" s="52">
        <f t="shared" si="15"/>
        <v>6.2694570019465254E-2</v>
      </c>
    </row>
    <row r="44" spans="1:17" ht="20.100000000000001" customHeight="1" x14ac:dyDescent="0.25">
      <c r="A44" s="38" t="s">
        <v>175</v>
      </c>
      <c r="B44" s="19">
        <v>8174.7000000000016</v>
      </c>
      <c r="C44" s="140">
        <v>7349.02</v>
      </c>
      <c r="D44" s="247">
        <f t="shared" si="9"/>
        <v>9.1044064828426044E-2</v>
      </c>
      <c r="E44" s="215">
        <f t="shared" si="10"/>
        <v>6.6617686317576683E-2</v>
      </c>
      <c r="F44" s="52">
        <f t="shared" si="11"/>
        <v>-0.10100431820127968</v>
      </c>
      <c r="H44" s="19">
        <v>1817.452</v>
      </c>
      <c r="I44" s="140">
        <v>1707.546</v>
      </c>
      <c r="J44" s="247">
        <f t="shared" si="12"/>
        <v>7.0832529666557634E-2</v>
      </c>
      <c r="K44" s="215">
        <f t="shared" si="13"/>
        <v>5.6310747808020992E-2</v>
      </c>
      <c r="L44" s="52">
        <f t="shared" si="14"/>
        <v>-6.047257369107957E-2</v>
      </c>
      <c r="N44" s="40">
        <f t="shared" si="8"/>
        <v>2.2232644623044266</v>
      </c>
      <c r="O44" s="143">
        <f t="shared" si="8"/>
        <v>2.3235016369529542</v>
      </c>
      <c r="P44" s="52">
        <f t="shared" si="15"/>
        <v>4.5085583091015242E-2</v>
      </c>
    </row>
    <row r="45" spans="1:17" ht="20.100000000000001" customHeight="1" x14ac:dyDescent="0.25">
      <c r="A45" s="38" t="s">
        <v>176</v>
      </c>
      <c r="B45" s="19">
        <v>5737.3700000000008</v>
      </c>
      <c r="C45" s="140">
        <v>10497.080000000002</v>
      </c>
      <c r="D45" s="247">
        <f t="shared" si="9"/>
        <v>6.3898795824270826E-2</v>
      </c>
      <c r="E45" s="215">
        <f t="shared" si="10"/>
        <v>9.5154344754879952E-2</v>
      </c>
      <c r="F45" s="52">
        <f t="shared" si="11"/>
        <v>0.82959788195636686</v>
      </c>
      <c r="H45" s="19">
        <v>1260.6799999999998</v>
      </c>
      <c r="I45" s="140">
        <v>1374.9930000000006</v>
      </c>
      <c r="J45" s="247">
        <f t="shared" si="12"/>
        <v>4.9133156474028397E-2</v>
      </c>
      <c r="K45" s="215">
        <f t="shared" si="13"/>
        <v>4.5343952116542824E-2</v>
      </c>
      <c r="L45" s="52">
        <f t="shared" si="14"/>
        <v>9.0675667100295718E-2</v>
      </c>
      <c r="N45" s="40">
        <f t="shared" si="8"/>
        <v>2.1973134031795052</v>
      </c>
      <c r="O45" s="143">
        <f t="shared" si="8"/>
        <v>1.3098814146410243</v>
      </c>
      <c r="P45" s="52">
        <f t="shared" si="15"/>
        <v>-0.4038713764064652</v>
      </c>
    </row>
    <row r="46" spans="1:17" ht="20.100000000000001" customHeight="1" x14ac:dyDescent="0.25">
      <c r="A46" s="38" t="s">
        <v>177</v>
      </c>
      <c r="B46" s="19">
        <v>2270.8799999999997</v>
      </c>
      <c r="C46" s="140">
        <v>2692.75</v>
      </c>
      <c r="D46" s="247">
        <f t="shared" si="9"/>
        <v>2.5291465856554497E-2</v>
      </c>
      <c r="E46" s="215">
        <f t="shared" si="10"/>
        <v>2.4409346393349671E-2</v>
      </c>
      <c r="F46" s="52">
        <f t="shared" si="11"/>
        <v>0.18577379694215476</v>
      </c>
      <c r="H46" s="19">
        <v>1700.9660000000003</v>
      </c>
      <c r="I46" s="140">
        <v>1347.7770000000003</v>
      </c>
      <c r="J46" s="247">
        <f t="shared" si="12"/>
        <v>6.6292658434338778E-2</v>
      </c>
      <c r="K46" s="215">
        <f t="shared" si="13"/>
        <v>4.4446434092230085E-2</v>
      </c>
      <c r="L46" s="52">
        <f t="shared" si="14"/>
        <v>-0.20764024677741943</v>
      </c>
      <c r="N46" s="40">
        <f t="shared" si="8"/>
        <v>7.4903385471711434</v>
      </c>
      <c r="O46" s="143">
        <f t="shared" si="8"/>
        <v>5.0052065732058315</v>
      </c>
      <c r="P46" s="52">
        <f t="shared" si="15"/>
        <v>-0.33177832461309315</v>
      </c>
    </row>
    <row r="47" spans="1:17" ht="20.100000000000001" customHeight="1" x14ac:dyDescent="0.25">
      <c r="A47" s="38" t="s">
        <v>180</v>
      </c>
      <c r="B47" s="19">
        <v>2828.74</v>
      </c>
      <c r="C47" s="140">
        <v>3244.7000000000007</v>
      </c>
      <c r="D47" s="247">
        <f t="shared" si="9"/>
        <v>3.1504518568603347E-2</v>
      </c>
      <c r="E47" s="215">
        <f t="shared" si="10"/>
        <v>2.9412684520472264E-2</v>
      </c>
      <c r="F47" s="52">
        <f t="shared" si="11"/>
        <v>0.14704780220168731</v>
      </c>
      <c r="H47" s="19">
        <v>703.79300000000012</v>
      </c>
      <c r="I47" s="140">
        <v>726.23300000000006</v>
      </c>
      <c r="J47" s="247">
        <f t="shared" si="12"/>
        <v>2.7429301324940411E-2</v>
      </c>
      <c r="K47" s="215">
        <f t="shared" si="13"/>
        <v>2.3949412380610834E-2</v>
      </c>
      <c r="L47" s="52">
        <f t="shared" si="14"/>
        <v>3.1884375093244655E-2</v>
      </c>
      <c r="N47" s="40">
        <f t="shared" si="8"/>
        <v>2.488008795435424</v>
      </c>
      <c r="O47" s="143">
        <f t="shared" si="8"/>
        <v>2.2382130859555578</v>
      </c>
      <c r="P47" s="52">
        <f t="shared" si="15"/>
        <v>-0.10039984984705397</v>
      </c>
    </row>
    <row r="48" spans="1:17" ht="20.100000000000001" customHeight="1" x14ac:dyDescent="0.25">
      <c r="A48" s="38" t="s">
        <v>188</v>
      </c>
      <c r="B48" s="19">
        <v>1324.3799999999999</v>
      </c>
      <c r="C48" s="140">
        <v>1639.7000000000003</v>
      </c>
      <c r="D48" s="247">
        <f t="shared" si="9"/>
        <v>1.4750013893778469E-2</v>
      </c>
      <c r="E48" s="215">
        <f t="shared" si="10"/>
        <v>1.4863617224464009E-2</v>
      </c>
      <c r="F48" s="52">
        <f t="shared" si="11"/>
        <v>0.23808876606412088</v>
      </c>
      <c r="H48" s="19">
        <v>329.524</v>
      </c>
      <c r="I48" s="140">
        <v>625.73300000000017</v>
      </c>
      <c r="J48" s="247">
        <f t="shared" si="12"/>
        <v>1.2842715244112492E-2</v>
      </c>
      <c r="K48" s="215">
        <f t="shared" si="13"/>
        <v>2.0635164826105071E-2</v>
      </c>
      <c r="L48" s="52">
        <f t="shared" si="14"/>
        <v>0.89889962491351216</v>
      </c>
      <c r="N48" s="40">
        <f t="shared" si="8"/>
        <v>2.4881378456334287</v>
      </c>
      <c r="O48" s="143">
        <f t="shared" si="8"/>
        <v>3.8161431969262676</v>
      </c>
      <c r="P48" s="52">
        <f t="shared" si="15"/>
        <v>0.53373463758184836</v>
      </c>
    </row>
    <row r="49" spans="1:16" ht="20.100000000000001" customHeight="1" x14ac:dyDescent="0.25">
      <c r="A49" s="38" t="s">
        <v>179</v>
      </c>
      <c r="B49" s="19">
        <v>2439.7699999999995</v>
      </c>
      <c r="C49" s="140">
        <v>1754.2799999999997</v>
      </c>
      <c r="D49" s="247">
        <f t="shared" si="9"/>
        <v>2.7172444009743342E-2</v>
      </c>
      <c r="E49" s="215">
        <f t="shared" si="10"/>
        <v>1.5902266527128568E-2</v>
      </c>
      <c r="F49" s="52">
        <f t="shared" si="11"/>
        <v>-0.28096500899674964</v>
      </c>
      <c r="H49" s="19">
        <v>451.44</v>
      </c>
      <c r="I49" s="140">
        <v>451.62400000000002</v>
      </c>
      <c r="J49" s="247">
        <f t="shared" si="12"/>
        <v>1.7594212772975997E-2</v>
      </c>
      <c r="K49" s="215">
        <f t="shared" si="13"/>
        <v>1.4893470025433968E-2</v>
      </c>
      <c r="L49" s="52">
        <f t="shared" si="14"/>
        <v>4.0758461811099132E-4</v>
      </c>
      <c r="N49" s="40">
        <f t="shared" si="8"/>
        <v>1.8503383515659266</v>
      </c>
      <c r="O49" s="143">
        <f t="shared" si="8"/>
        <v>2.5744122945025882</v>
      </c>
      <c r="P49" s="52">
        <f t="shared" si="15"/>
        <v>0.39131975096548349</v>
      </c>
    </row>
    <row r="50" spans="1:16" ht="20.100000000000001" customHeight="1" x14ac:dyDescent="0.25">
      <c r="A50" s="38" t="s">
        <v>183</v>
      </c>
      <c r="B50" s="19">
        <v>898.18</v>
      </c>
      <c r="C50" s="140">
        <v>1261.0400000000002</v>
      </c>
      <c r="D50" s="247">
        <f t="shared" si="9"/>
        <v>1.0003297753751902E-2</v>
      </c>
      <c r="E50" s="215">
        <f t="shared" si="10"/>
        <v>1.1431125123338473E-2</v>
      </c>
      <c r="F50" s="52">
        <f t="shared" si="11"/>
        <v>0.40399474492863374</v>
      </c>
      <c r="H50" s="19">
        <v>340.37100000000009</v>
      </c>
      <c r="I50" s="140">
        <v>428.52</v>
      </c>
      <c r="J50" s="247">
        <f t="shared" si="12"/>
        <v>1.3265461181442973E-2</v>
      </c>
      <c r="K50" s="215">
        <f t="shared" si="13"/>
        <v>1.4131555841361318E-2</v>
      </c>
      <c r="L50" s="52">
        <f t="shared" si="14"/>
        <v>0.25897917272623067</v>
      </c>
      <c r="N50" s="40">
        <f t="shared" si="8"/>
        <v>3.789563339197044</v>
      </c>
      <c r="O50" s="143">
        <f t="shared" si="8"/>
        <v>3.3981475607435123</v>
      </c>
      <c r="P50" s="52">
        <f t="shared" si="15"/>
        <v>-0.10328783118755505</v>
      </c>
    </row>
    <row r="51" spans="1:16" ht="20.100000000000001" customHeight="1" x14ac:dyDescent="0.25">
      <c r="A51" s="38" t="s">
        <v>189</v>
      </c>
      <c r="B51" s="19">
        <v>1227.1699999999998</v>
      </c>
      <c r="C51" s="140">
        <v>946.45000000000016</v>
      </c>
      <c r="D51" s="247">
        <f t="shared" si="9"/>
        <v>1.3667357216228063E-2</v>
      </c>
      <c r="E51" s="215">
        <f t="shared" si="10"/>
        <v>8.5794172849264876E-3</v>
      </c>
      <c r="F51" s="52">
        <f t="shared" si="11"/>
        <v>-0.22875396236870174</v>
      </c>
      <c r="H51" s="19">
        <v>430.88</v>
      </c>
      <c r="I51" s="140">
        <v>376.13699999999994</v>
      </c>
      <c r="J51" s="247">
        <f t="shared" si="12"/>
        <v>1.6792916887338069E-2</v>
      </c>
      <c r="K51" s="215">
        <f t="shared" si="13"/>
        <v>1.2404090869742652E-2</v>
      </c>
      <c r="L51" s="52">
        <f t="shared" si="14"/>
        <v>-0.12704929446713714</v>
      </c>
      <c r="N51" s="40">
        <f t="shared" si="8"/>
        <v>3.5111679718376432</v>
      </c>
      <c r="O51" s="143">
        <f t="shared" si="8"/>
        <v>3.9741877542395256</v>
      </c>
      <c r="P51" s="52">
        <f t="shared" si="15"/>
        <v>0.13187058725634004</v>
      </c>
    </row>
    <row r="52" spans="1:16" ht="20.100000000000001" customHeight="1" x14ac:dyDescent="0.25">
      <c r="A52" s="38" t="s">
        <v>192</v>
      </c>
      <c r="B52" s="19">
        <v>166.75</v>
      </c>
      <c r="C52" s="140">
        <v>494.62</v>
      </c>
      <c r="D52" s="247">
        <f t="shared" si="9"/>
        <v>1.8571443368123649E-3</v>
      </c>
      <c r="E52" s="215">
        <f t="shared" si="10"/>
        <v>4.4836508822128363E-3</v>
      </c>
      <c r="F52" s="52">
        <f t="shared" si="11"/>
        <v>1.9662368815592204</v>
      </c>
      <c r="H52" s="19">
        <v>82.942999999999998</v>
      </c>
      <c r="I52" s="140">
        <v>216.41100000000003</v>
      </c>
      <c r="J52" s="247">
        <f t="shared" si="12"/>
        <v>3.2325819378631673E-3</v>
      </c>
      <c r="K52" s="215">
        <f t="shared" si="13"/>
        <v>7.1367127116233661E-3</v>
      </c>
      <c r="L52" s="52">
        <f t="shared" si="14"/>
        <v>1.6091532739351124</v>
      </c>
      <c r="N52" s="40">
        <f t="shared" ref="N52:N53" si="16">(H52/B52)*10</f>
        <v>4.9740929535232379</v>
      </c>
      <c r="O52" s="143">
        <f t="shared" ref="O52:O53" si="17">(I52/C52)*10</f>
        <v>4.3752982087258916</v>
      </c>
      <c r="P52" s="52">
        <f t="shared" ref="P52:P53" si="18">(O52-N52)/N52</f>
        <v>-0.12038270100545857</v>
      </c>
    </row>
    <row r="53" spans="1:16" ht="20.100000000000001" customHeight="1" x14ac:dyDescent="0.25">
      <c r="A53" s="38" t="s">
        <v>191</v>
      </c>
      <c r="B53" s="19">
        <v>314.46999999999997</v>
      </c>
      <c r="C53" s="140">
        <v>950.79</v>
      </c>
      <c r="D53" s="247">
        <f t="shared" si="9"/>
        <v>3.50234590463199E-3</v>
      </c>
      <c r="E53" s="215">
        <f t="shared" si="10"/>
        <v>8.6187586880820469E-3</v>
      </c>
      <c r="F53" s="52">
        <f t="shared" si="11"/>
        <v>2.0234680573663626</v>
      </c>
      <c r="H53" s="19">
        <v>80.801000000000002</v>
      </c>
      <c r="I53" s="140">
        <v>204.50500000000002</v>
      </c>
      <c r="J53" s="247">
        <f t="shared" si="12"/>
        <v>3.1491006252641189E-3</v>
      </c>
      <c r="K53" s="215">
        <f t="shared" si="13"/>
        <v>6.7440815535741543E-3</v>
      </c>
      <c r="L53" s="52">
        <f t="shared" si="14"/>
        <v>1.5309711513471371</v>
      </c>
      <c r="N53" s="40">
        <f t="shared" si="16"/>
        <v>2.5694342862594208</v>
      </c>
      <c r="O53" s="143">
        <f t="shared" si="17"/>
        <v>2.1508955710514419</v>
      </c>
      <c r="P53" s="52">
        <f t="shared" si="18"/>
        <v>-0.16289138719997664</v>
      </c>
    </row>
    <row r="54" spans="1:16" ht="20.100000000000001" customHeight="1" x14ac:dyDescent="0.25">
      <c r="A54" s="38" t="s">
        <v>190</v>
      </c>
      <c r="B54" s="19">
        <v>410.49999999999994</v>
      </c>
      <c r="C54" s="140">
        <v>462.36</v>
      </c>
      <c r="D54" s="247">
        <f t="shared" si="9"/>
        <v>4.5718605712832122E-3</v>
      </c>
      <c r="E54" s="215">
        <f t="shared" si="10"/>
        <v>4.1912191619827887E-3</v>
      </c>
      <c r="F54" s="52">
        <f t="shared" si="11"/>
        <v>0.12633373934226572</v>
      </c>
      <c r="H54" s="19">
        <v>154.977</v>
      </c>
      <c r="I54" s="140">
        <v>187.18600000000001</v>
      </c>
      <c r="J54" s="247">
        <f t="shared" si="12"/>
        <v>6.0400015792076494E-3</v>
      </c>
      <c r="K54" s="215">
        <f t="shared" si="13"/>
        <v>6.1729427138081296E-3</v>
      </c>
      <c r="L54" s="52">
        <f t="shared" si="14"/>
        <v>0.20783083941488092</v>
      </c>
      <c r="N54" s="40">
        <f t="shared" ref="N54" si="19">(H54/B54)*10</f>
        <v>3.7753227771010964</v>
      </c>
      <c r="O54" s="143">
        <f t="shared" ref="O54" si="20">(I54/C54)*10</f>
        <v>4.0484903538368373</v>
      </c>
      <c r="P54" s="52">
        <f t="shared" ref="P54" si="21">(O54-N54)/N54</f>
        <v>7.23560852578264E-2</v>
      </c>
    </row>
    <row r="55" spans="1:16" ht="20.100000000000001" customHeight="1" x14ac:dyDescent="0.25">
      <c r="A55" s="38" t="s">
        <v>194</v>
      </c>
      <c r="B55" s="19">
        <v>293.61</v>
      </c>
      <c r="C55" s="140">
        <v>750.38</v>
      </c>
      <c r="D55" s="247">
        <f t="shared" si="9"/>
        <v>3.2700218814481468E-3</v>
      </c>
      <c r="E55" s="215">
        <f t="shared" si="10"/>
        <v>6.8020742165599201E-3</v>
      </c>
      <c r="F55" s="52">
        <f t="shared" si="11"/>
        <v>1.5557031436258981</v>
      </c>
      <c r="H55" s="19">
        <v>77.347999999999999</v>
      </c>
      <c r="I55" s="140">
        <v>163.41999999999999</v>
      </c>
      <c r="J55" s="247">
        <f t="shared" si="12"/>
        <v>3.0145250078950636E-3</v>
      </c>
      <c r="K55" s="215">
        <f t="shared" si="13"/>
        <v>5.3891973667396301E-3</v>
      </c>
      <c r="L55" s="52">
        <f t="shared" si="14"/>
        <v>1.1127889538191031</v>
      </c>
      <c r="N55" s="40">
        <f t="shared" si="8"/>
        <v>2.6343789380470688</v>
      </c>
      <c r="O55" s="143">
        <f t="shared" si="8"/>
        <v>2.1778298995175778</v>
      </c>
      <c r="P55" s="52">
        <f t="shared" si="15"/>
        <v>-0.17330423954419491</v>
      </c>
    </row>
    <row r="56" spans="1:16" ht="20.100000000000001" customHeight="1" x14ac:dyDescent="0.25">
      <c r="A56" s="38" t="s">
        <v>193</v>
      </c>
      <c r="B56" s="19">
        <v>337.47000000000008</v>
      </c>
      <c r="C56" s="140">
        <v>561.66999999999985</v>
      </c>
      <c r="D56" s="247">
        <f t="shared" si="9"/>
        <v>3.7585037441923174E-3</v>
      </c>
      <c r="E56" s="215">
        <f t="shared" si="10"/>
        <v>5.0914483664479459E-3</v>
      </c>
      <c r="F56" s="52">
        <f t="shared" si="11"/>
        <v>0.66435535010519364</v>
      </c>
      <c r="H56" s="19">
        <v>97.073999999999998</v>
      </c>
      <c r="I56" s="140">
        <v>141.56399999999999</v>
      </c>
      <c r="J56" s="247">
        <f t="shared" si="12"/>
        <v>3.7833169650980684E-3</v>
      </c>
      <c r="K56" s="215">
        <f t="shared" si="13"/>
        <v>4.6684392120005446E-3</v>
      </c>
      <c r="L56" s="52">
        <f t="shared" si="14"/>
        <v>0.45831015513937817</v>
      </c>
      <c r="N56" s="40">
        <f t="shared" ref="N56" si="22">(H56/B56)*10</f>
        <v>2.8765223575428918</v>
      </c>
      <c r="O56" s="143">
        <f t="shared" ref="O56" si="23">(I56/C56)*10</f>
        <v>2.5204123417665181</v>
      </c>
      <c r="P56" s="52">
        <f t="shared" ref="P56" si="24">(O56-N56)/N56</f>
        <v>-0.12379879990940197</v>
      </c>
    </row>
    <row r="57" spans="1:16" ht="20.100000000000001" customHeight="1" x14ac:dyDescent="0.25">
      <c r="A57" s="38" t="s">
        <v>213</v>
      </c>
      <c r="B57" s="19">
        <v>65.760000000000005</v>
      </c>
      <c r="C57" s="140">
        <v>135.38000000000002</v>
      </c>
      <c r="D57" s="247">
        <f t="shared" si="9"/>
        <v>7.3238867519508923E-4</v>
      </c>
      <c r="E57" s="215">
        <f t="shared" si="10"/>
        <v>1.2271979629492819E-3</v>
      </c>
      <c r="F57" s="52">
        <f t="shared" si="11"/>
        <v>1.0586982968369831</v>
      </c>
      <c r="H57" s="19">
        <v>27.566000000000003</v>
      </c>
      <c r="I57" s="140">
        <v>53.503000000000007</v>
      </c>
      <c r="J57" s="247">
        <f t="shared" si="12"/>
        <v>1.0743444739054059E-3</v>
      </c>
      <c r="K57" s="215">
        <f t="shared" si="13"/>
        <v>1.7643998697385295E-3</v>
      </c>
      <c r="L57" s="52">
        <f t="shared" si="14"/>
        <v>0.94090546325183211</v>
      </c>
      <c r="N57" s="40">
        <f t="shared" ref="N57" si="25">(H57/B57)*10</f>
        <v>4.1919099756691001</v>
      </c>
      <c r="O57" s="143">
        <f t="shared" ref="O57" si="26">(I57/C57)*10</f>
        <v>3.952060865711331</v>
      </c>
      <c r="P57" s="52">
        <f t="shared" ref="P57" si="27">(O57-N57)/N57</f>
        <v>-5.7217142388532594E-2</v>
      </c>
    </row>
    <row r="58" spans="1:16" ht="20.100000000000001" customHeight="1" x14ac:dyDescent="0.25">
      <c r="A58" s="38" t="s">
        <v>195</v>
      </c>
      <c r="B58" s="19">
        <v>911.92000000000007</v>
      </c>
      <c r="C58" s="140">
        <v>89.92</v>
      </c>
      <c r="D58" s="247">
        <f t="shared" si="9"/>
        <v>1.0156324219645768E-2</v>
      </c>
      <c r="E58" s="215">
        <f t="shared" si="10"/>
        <v>8.1511036215393268E-4</v>
      </c>
      <c r="F58" s="52">
        <f t="shared" si="11"/>
        <v>-0.9013948591981753</v>
      </c>
      <c r="H58" s="19">
        <v>234.75200000000001</v>
      </c>
      <c r="I58" s="140">
        <v>39.743000000000002</v>
      </c>
      <c r="J58" s="247">
        <f t="shared" si="12"/>
        <v>9.1491153572604601E-3</v>
      </c>
      <c r="K58" s="215">
        <f t="shared" si="13"/>
        <v>1.3106282642658988E-3</v>
      </c>
      <c r="L58" s="52">
        <f t="shared" si="14"/>
        <v>-0.8307021878407852</v>
      </c>
      <c r="N58" s="40">
        <f t="shared" ref="N58" si="28">(H58/B58)*10</f>
        <v>2.5742609000789543</v>
      </c>
      <c r="O58" s="143">
        <f t="shared" ref="O58" si="29">(I58/C58)*10</f>
        <v>4.4198176156583626</v>
      </c>
      <c r="P58" s="52">
        <f t="shared" ref="P58" si="30">(O58-N58)/N58</f>
        <v>0.71692683345452823</v>
      </c>
    </row>
    <row r="59" spans="1:16" ht="20.100000000000001" customHeight="1" x14ac:dyDescent="0.25">
      <c r="A59" s="38" t="s">
        <v>196</v>
      </c>
      <c r="B59" s="19">
        <v>75.38</v>
      </c>
      <c r="C59" s="140">
        <v>75.460000000000008</v>
      </c>
      <c r="D59" s="247">
        <f t="shared" si="9"/>
        <v>8.3952947591553852E-4</v>
      </c>
      <c r="E59" s="215">
        <f t="shared" si="10"/>
        <v>6.8403278389830705E-4</v>
      </c>
      <c r="F59" s="52">
        <f t="shared" si="11"/>
        <v>1.061289466702209E-3</v>
      </c>
      <c r="H59" s="19">
        <v>22.330000000000002</v>
      </c>
      <c r="I59" s="140">
        <v>28.492000000000001</v>
      </c>
      <c r="J59" s="247">
        <f t="shared" si="12"/>
        <v>8.7027904310773099E-4</v>
      </c>
      <c r="K59" s="215">
        <f t="shared" si="13"/>
        <v>9.395974260992875E-4</v>
      </c>
      <c r="L59" s="52">
        <f t="shared" si="14"/>
        <v>0.27595163457232413</v>
      </c>
      <c r="N59" s="40">
        <f t="shared" ref="N59" si="31">(H59/B59)*10</f>
        <v>2.9623242239320779</v>
      </c>
      <c r="O59" s="143">
        <f t="shared" ref="O59" si="32">(I59/C59)*10</f>
        <v>3.775775245163</v>
      </c>
      <c r="P59" s="52">
        <f t="shared" ref="P59" si="33">(O59-N59)/N59</f>
        <v>0.27459891616832466</v>
      </c>
    </row>
    <row r="60" spans="1:16" ht="20.100000000000001" customHeight="1" x14ac:dyDescent="0.25">
      <c r="A60" s="38" t="s">
        <v>214</v>
      </c>
      <c r="B60" s="19">
        <v>19.21</v>
      </c>
      <c r="C60" s="140">
        <v>14.12</v>
      </c>
      <c r="D60" s="247">
        <f t="shared" si="9"/>
        <v>2.1394748251973332E-4</v>
      </c>
      <c r="E60" s="215">
        <f t="shared" si="10"/>
        <v>1.2799553284712555E-4</v>
      </c>
      <c r="F60" s="52">
        <f t="shared" si="11"/>
        <v>-0.26496616345653312</v>
      </c>
      <c r="H60" s="19">
        <v>6.9659999999999993</v>
      </c>
      <c r="I60" s="140">
        <v>15.144999999999998</v>
      </c>
      <c r="J60" s="247">
        <f t="shared" si="12"/>
        <v>2.7148964685573009E-4</v>
      </c>
      <c r="K60" s="215">
        <f t="shared" si="13"/>
        <v>4.9944556430835693E-4</v>
      </c>
      <c r="L60" s="52">
        <f t="shared" si="14"/>
        <v>1.174131495836922</v>
      </c>
      <c r="N60" s="40">
        <f t="shared" si="8"/>
        <v>3.6262363352420608</v>
      </c>
      <c r="O60" s="143">
        <f t="shared" si="8"/>
        <v>10.725920679886684</v>
      </c>
      <c r="P60" s="52">
        <f t="shared" si="15"/>
        <v>1.9578658665033484</v>
      </c>
    </row>
    <row r="61" spans="1:16" ht="20.100000000000001" customHeight="1" thickBot="1" x14ac:dyDescent="0.3">
      <c r="A61" s="8" t="s">
        <v>17</v>
      </c>
      <c r="B61" s="19">
        <f>B62-SUM(B39:B60)</f>
        <v>84.559999999997672</v>
      </c>
      <c r="C61" s="140">
        <f>C62-SUM(C39:C60)</f>
        <v>61.480000000010477</v>
      </c>
      <c r="D61" s="247">
        <f t="shared" si="9"/>
        <v>9.417698657921994E-4</v>
      </c>
      <c r="E61" s="215">
        <f t="shared" si="10"/>
        <v>5.5730632857242353E-4</v>
      </c>
      <c r="F61" s="52">
        <f t="shared" si="11"/>
        <v>-0.27294228949843696</v>
      </c>
      <c r="H61" s="19">
        <f>H62-SUM(H39:H60)</f>
        <v>47.377000000000407</v>
      </c>
      <c r="I61" s="140">
        <f>I62-SUM(I39:I60)</f>
        <v>36.111999999993714</v>
      </c>
      <c r="J61" s="247">
        <f t="shared" si="12"/>
        <v>1.8464491816083889E-3</v>
      </c>
      <c r="K61" s="215">
        <f t="shared" si="13"/>
        <v>1.1908866436645923E-3</v>
      </c>
      <c r="L61" s="52">
        <f t="shared" si="14"/>
        <v>-0.23777360322533289</v>
      </c>
      <c r="N61" s="40">
        <f t="shared" si="8"/>
        <v>5.6027672658469383</v>
      </c>
      <c r="O61" s="143">
        <f t="shared" si="8"/>
        <v>5.8737800910845088</v>
      </c>
      <c r="P61" s="52">
        <f t="shared" si="15"/>
        <v>4.8371244490128411E-2</v>
      </c>
    </row>
    <row r="62" spans="1:16" s="1" customFormat="1" ht="26.25" customHeight="1" thickBot="1" x14ac:dyDescent="0.3">
      <c r="A62" s="12" t="s">
        <v>18</v>
      </c>
      <c r="B62" s="17">
        <v>89788.390000000014</v>
      </c>
      <c r="C62" s="145">
        <v>110316.35</v>
      </c>
      <c r="D62" s="253">
        <f>SUM(D39:D61)</f>
        <v>0.99999999999999978</v>
      </c>
      <c r="E62" s="254">
        <f>SUM(E39:E61)</f>
        <v>1</v>
      </c>
      <c r="F62" s="57">
        <f t="shared" si="11"/>
        <v>0.22862599496438224</v>
      </c>
      <c r="H62" s="17">
        <v>25658.437000000002</v>
      </c>
      <c r="I62" s="145">
        <v>30323.624999999993</v>
      </c>
      <c r="J62" s="253">
        <f t="shared" si="12"/>
        <v>1</v>
      </c>
      <c r="K62" s="254">
        <f t="shared" si="13"/>
        <v>1</v>
      </c>
      <c r="L62" s="57">
        <f t="shared" si="14"/>
        <v>0.18181886916962209</v>
      </c>
      <c r="N62" s="37">
        <f t="shared" si="8"/>
        <v>2.8576564297455382</v>
      </c>
      <c r="O62" s="150">
        <f t="shared" si="8"/>
        <v>2.7487879176568111</v>
      </c>
      <c r="P62" s="57">
        <f t="shared" si="15"/>
        <v>-3.8097131256055655E-2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B37</f>
        <v>ago</v>
      </c>
      <c r="C66" s="358"/>
      <c r="D66" s="356" t="str">
        <f>B66</f>
        <v>ago</v>
      </c>
      <c r="E66" s="358"/>
      <c r="F66" s="131" t="str">
        <f>F5</f>
        <v>2022 /2021</v>
      </c>
      <c r="H66" s="359" t="str">
        <f>B66</f>
        <v>ago</v>
      </c>
      <c r="I66" s="358"/>
      <c r="J66" s="356" t="str">
        <f>B66</f>
        <v>ago</v>
      </c>
      <c r="K66" s="357"/>
      <c r="L66" s="131" t="str">
        <f>F66</f>
        <v>2022 /2021</v>
      </c>
      <c r="N66" s="359" t="str">
        <f>B66</f>
        <v>ago</v>
      </c>
      <c r="O66" s="357"/>
      <c r="P66" s="131" t="str">
        <f>L66</f>
        <v>2022 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2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0">
        <f>L38</f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164</v>
      </c>
      <c r="B68" s="39">
        <v>21204.53</v>
      </c>
      <c r="C68" s="147">
        <v>14962.599999999999</v>
      </c>
      <c r="D68" s="247">
        <f>B68/$B$96</f>
        <v>0.14761309794723784</v>
      </c>
      <c r="E68" s="246">
        <f>C68/$C$96</f>
        <v>0.10493489836829339</v>
      </c>
      <c r="F68" s="52">
        <f>(C68-B68)/B68</f>
        <v>-0.29436776009654542</v>
      </c>
      <c r="H68" s="19">
        <v>6811.2139999999981</v>
      </c>
      <c r="I68" s="147">
        <v>7424.5219999999999</v>
      </c>
      <c r="J68" s="245">
        <f>H68/$H$96</f>
        <v>0.1929605139438558</v>
      </c>
      <c r="K68" s="246">
        <f>I68/$I$96</f>
        <v>0.17968553853347316</v>
      </c>
      <c r="L68" s="52">
        <f t="shared" ref="L68:L70" si="34">(I68-H68)/H68</f>
        <v>9.0043860022604186E-2</v>
      </c>
      <c r="N68" s="40">
        <f t="shared" ref="N68:O83" si="35">(H68/B68)*10</f>
        <v>3.2121504225747981</v>
      </c>
      <c r="O68" s="143">
        <f t="shared" si="35"/>
        <v>4.9620533864435332</v>
      </c>
      <c r="P68" s="52">
        <f t="shared" ref="P68:P69" si="36">(O68-N68)/N68</f>
        <v>0.54477615729653361</v>
      </c>
    </row>
    <row r="69" spans="1:16" ht="20.100000000000001" customHeight="1" x14ac:dyDescent="0.25">
      <c r="A69" s="38" t="s">
        <v>166</v>
      </c>
      <c r="B69" s="19">
        <v>16632.979999999996</v>
      </c>
      <c r="C69" s="140">
        <v>20260.46</v>
      </c>
      <c r="D69" s="247">
        <f t="shared" ref="D69:D95" si="37">B69/$B$96</f>
        <v>0.11578873504361793</v>
      </c>
      <c r="E69" s="215">
        <f t="shared" ref="E69:E95" si="38">C69/$C$96</f>
        <v>0.14208956404601297</v>
      </c>
      <c r="F69" s="52">
        <f>(C69-B69)/B69</f>
        <v>0.21808960270498756</v>
      </c>
      <c r="H69" s="19">
        <v>5937.2510000000002</v>
      </c>
      <c r="I69" s="140">
        <v>7075.1309999999994</v>
      </c>
      <c r="J69" s="214">
        <f t="shared" ref="J69:J95" si="39">H69/$H$96</f>
        <v>0.1682012933925835</v>
      </c>
      <c r="K69" s="215">
        <f t="shared" ref="K69:K95" si="40">I69/$I$96</f>
        <v>0.1712297066302545</v>
      </c>
      <c r="L69" s="52">
        <f t="shared" si="34"/>
        <v>0.19165098460550162</v>
      </c>
      <c r="N69" s="40">
        <f t="shared" si="35"/>
        <v>3.5695654055977952</v>
      </c>
      <c r="O69" s="143">
        <f t="shared" si="35"/>
        <v>3.4920880374877958</v>
      </c>
      <c r="P69" s="52">
        <f t="shared" si="36"/>
        <v>-2.170498626765581E-2</v>
      </c>
    </row>
    <row r="70" spans="1:16" ht="20.100000000000001" customHeight="1" x14ac:dyDescent="0.25">
      <c r="A70" s="38" t="s">
        <v>167</v>
      </c>
      <c r="B70" s="19">
        <v>24599.560000000005</v>
      </c>
      <c r="C70" s="140">
        <v>22522.360000000004</v>
      </c>
      <c r="D70" s="247">
        <f t="shared" si="37"/>
        <v>0.17124724102533539</v>
      </c>
      <c r="E70" s="215">
        <f t="shared" si="38"/>
        <v>0.1579525989877506</v>
      </c>
      <c r="F70" s="52">
        <f>(C70-B70)/B70</f>
        <v>-8.4440534708750903E-2</v>
      </c>
      <c r="H70" s="19">
        <v>6223.6839999999993</v>
      </c>
      <c r="I70" s="140">
        <v>6795.5210000000006</v>
      </c>
      <c r="J70" s="214">
        <f t="shared" si="39"/>
        <v>0.17631589071553946</v>
      </c>
      <c r="K70" s="215">
        <f t="shared" si="40"/>
        <v>0.16446268870918912</v>
      </c>
      <c r="L70" s="52">
        <f t="shared" si="34"/>
        <v>9.1880789577363092E-2</v>
      </c>
      <c r="N70" s="40">
        <f t="shared" ref="N70" si="41">(H70/B70)*10</f>
        <v>2.5299980975269469</v>
      </c>
      <c r="O70" s="143">
        <f t="shared" ref="O70" si="42">(I70/C70)*10</f>
        <v>3.0172330963540226</v>
      </c>
      <c r="P70" s="52">
        <f t="shared" ref="P70" si="43">(O70-N70)/N70</f>
        <v>0.19258314830487186</v>
      </c>
    </row>
    <row r="71" spans="1:16" ht="20.100000000000001" customHeight="1" x14ac:dyDescent="0.25">
      <c r="A71" s="38" t="s">
        <v>172</v>
      </c>
      <c r="B71" s="19">
        <v>21452.039999999994</v>
      </c>
      <c r="C71" s="140">
        <v>32758.63</v>
      </c>
      <c r="D71" s="247">
        <f t="shared" si="37"/>
        <v>0.14933611269328126</v>
      </c>
      <c r="E71" s="215">
        <f t="shared" si="38"/>
        <v>0.22974105501280043</v>
      </c>
      <c r="F71" s="52">
        <f t="shared" ref="F71:F96" si="44">(C71-B71)/B71</f>
        <v>0.52706362658283368</v>
      </c>
      <c r="H71" s="19">
        <v>1720.0520000000004</v>
      </c>
      <c r="I71" s="140">
        <v>4760.1740000000009</v>
      </c>
      <c r="J71" s="214">
        <f t="shared" si="39"/>
        <v>4.8728775506122285E-2</v>
      </c>
      <c r="K71" s="215">
        <f t="shared" si="40"/>
        <v>0.11520397255244677</v>
      </c>
      <c r="L71" s="52">
        <f t="shared" ref="L71:L96" si="45">(I71-H71)/H71</f>
        <v>1.7674593558799383</v>
      </c>
      <c r="N71" s="40">
        <f t="shared" ref="N71" si="46">(H71/B71)*10</f>
        <v>0.8018127879679513</v>
      </c>
      <c r="O71" s="143">
        <f t="shared" si="35"/>
        <v>1.4531053343805893</v>
      </c>
      <c r="P71" s="52">
        <f t="shared" ref="P71:P96" si="47">(O71-N71)/N71</f>
        <v>0.81227507990140757</v>
      </c>
    </row>
    <row r="72" spans="1:16" ht="20.100000000000001" customHeight="1" x14ac:dyDescent="0.25">
      <c r="A72" s="38" t="s">
        <v>168</v>
      </c>
      <c r="B72" s="19">
        <v>12210.609999999997</v>
      </c>
      <c r="C72" s="140">
        <v>9207.3899999999976</v>
      </c>
      <c r="D72" s="247">
        <f t="shared" si="37"/>
        <v>8.5002872967499005E-2</v>
      </c>
      <c r="E72" s="215">
        <f t="shared" si="38"/>
        <v>6.4572770366596768E-2</v>
      </c>
      <c r="F72" s="52">
        <f t="shared" si="44"/>
        <v>-0.2459516764518726</v>
      </c>
      <c r="H72" s="19">
        <v>5231.6600000000008</v>
      </c>
      <c r="I72" s="140">
        <v>4381.8209999999999</v>
      </c>
      <c r="J72" s="214">
        <f t="shared" si="39"/>
        <v>0.14821202246464626</v>
      </c>
      <c r="K72" s="215">
        <f t="shared" si="40"/>
        <v>0.10604721302493034</v>
      </c>
      <c r="L72" s="52">
        <f t="shared" si="45"/>
        <v>-0.16244155774648977</v>
      </c>
      <c r="N72" s="40">
        <f t="shared" si="35"/>
        <v>4.2845197741963768</v>
      </c>
      <c r="O72" s="143">
        <f t="shared" si="35"/>
        <v>4.7590261735410371</v>
      </c>
      <c r="P72" s="52">
        <f t="shared" si="47"/>
        <v>0.1107490277445763</v>
      </c>
    </row>
    <row r="73" spans="1:16" ht="20.100000000000001" customHeight="1" x14ac:dyDescent="0.25">
      <c r="A73" s="38" t="s">
        <v>173</v>
      </c>
      <c r="B73" s="19">
        <v>5112.9500000000007</v>
      </c>
      <c r="C73" s="140">
        <v>5232.34</v>
      </c>
      <c r="D73" s="247">
        <f t="shared" si="37"/>
        <v>3.5593261871370407E-2</v>
      </c>
      <c r="E73" s="215">
        <f t="shared" si="38"/>
        <v>3.6695164351673928E-2</v>
      </c>
      <c r="F73" s="52">
        <f t="shared" si="44"/>
        <v>2.3350511935379653E-2</v>
      </c>
      <c r="H73" s="19">
        <v>1730.9300000000003</v>
      </c>
      <c r="I73" s="140">
        <v>1540.5550000000003</v>
      </c>
      <c r="J73" s="214">
        <f t="shared" si="39"/>
        <v>4.9036947363691477E-2</v>
      </c>
      <c r="K73" s="215">
        <f t="shared" si="40"/>
        <v>3.7283942968373562E-2</v>
      </c>
      <c r="L73" s="52">
        <f t="shared" si="45"/>
        <v>-0.10998422813169798</v>
      </c>
      <c r="N73" s="40">
        <f t="shared" si="35"/>
        <v>3.3853841715643611</v>
      </c>
      <c r="O73" s="143">
        <f t="shared" si="35"/>
        <v>2.9442945221449679</v>
      </c>
      <c r="P73" s="52">
        <f t="shared" si="47"/>
        <v>-0.13029234706191969</v>
      </c>
    </row>
    <row r="74" spans="1:16" ht="20.100000000000001" customHeight="1" x14ac:dyDescent="0.25">
      <c r="A74" s="38" t="s">
        <v>181</v>
      </c>
      <c r="B74" s="19">
        <v>166.27000000000007</v>
      </c>
      <c r="C74" s="140">
        <v>489.11</v>
      </c>
      <c r="D74" s="247">
        <f t="shared" si="37"/>
        <v>1.157471059046687E-3</v>
      </c>
      <c r="E74" s="215">
        <f t="shared" si="38"/>
        <v>3.4301998409979541E-3</v>
      </c>
      <c r="F74" s="52">
        <f t="shared" si="44"/>
        <v>1.9416611535454369</v>
      </c>
      <c r="H74" s="19">
        <v>383.54899999999992</v>
      </c>
      <c r="I74" s="140">
        <v>1196.9290000000001</v>
      </c>
      <c r="J74" s="214">
        <f t="shared" si="39"/>
        <v>1.0865876797095489E-2</v>
      </c>
      <c r="K74" s="215">
        <f t="shared" si="40"/>
        <v>2.8967633465337095E-2</v>
      </c>
      <c r="L74" s="52">
        <f t="shared" si="45"/>
        <v>2.1206677634409168</v>
      </c>
      <c r="N74" s="40">
        <f t="shared" si="35"/>
        <v>23.067841462681166</v>
      </c>
      <c r="O74" s="143">
        <f t="shared" si="35"/>
        <v>24.471570812291716</v>
      </c>
      <c r="P74" s="52">
        <f t="shared" si="47"/>
        <v>6.0852219393023155E-2</v>
      </c>
    </row>
    <row r="75" spans="1:16" ht="20.100000000000001" customHeight="1" x14ac:dyDescent="0.25">
      <c r="A75" s="38" t="s">
        <v>186</v>
      </c>
      <c r="B75" s="19">
        <v>3668.69</v>
      </c>
      <c r="C75" s="140">
        <v>4544.55</v>
      </c>
      <c r="D75" s="247">
        <f t="shared" si="37"/>
        <v>2.5539198289613214E-2</v>
      </c>
      <c r="E75" s="215">
        <f t="shared" si="38"/>
        <v>3.1871592663014973E-2</v>
      </c>
      <c r="F75" s="52">
        <f t="shared" si="44"/>
        <v>0.23873916847703133</v>
      </c>
      <c r="H75" s="19">
        <v>858.04699999999991</v>
      </c>
      <c r="I75" s="140">
        <v>989.56700000000012</v>
      </c>
      <c r="J75" s="214">
        <f t="shared" si="39"/>
        <v>2.4308323025525796E-2</v>
      </c>
      <c r="K75" s="215">
        <f t="shared" si="40"/>
        <v>2.3949134949018059E-2</v>
      </c>
      <c r="L75" s="52">
        <f t="shared" si="45"/>
        <v>0.15327831692203367</v>
      </c>
      <c r="N75" s="40">
        <f t="shared" si="35"/>
        <v>2.3388375687234406</v>
      </c>
      <c r="O75" s="143">
        <f t="shared" si="35"/>
        <v>2.1774807186630141</v>
      </c>
      <c r="P75" s="52">
        <f t="shared" si="47"/>
        <v>-6.8990190776051466E-2</v>
      </c>
    </row>
    <row r="76" spans="1:16" ht="20.100000000000001" customHeight="1" x14ac:dyDescent="0.25">
      <c r="A76" s="38" t="s">
        <v>182</v>
      </c>
      <c r="B76" s="19">
        <v>1451.7200000000003</v>
      </c>
      <c r="C76" s="140">
        <v>2346.6600000000003</v>
      </c>
      <c r="D76" s="247">
        <f t="shared" si="37"/>
        <v>1.0105995584526711E-2</v>
      </c>
      <c r="E76" s="215">
        <f t="shared" si="38"/>
        <v>1.6457469196860135E-2</v>
      </c>
      <c r="F76" s="52">
        <f t="shared" si="44"/>
        <v>0.61646874052847644</v>
      </c>
      <c r="H76" s="19">
        <v>471.88</v>
      </c>
      <c r="I76" s="140">
        <v>933.03800000000012</v>
      </c>
      <c r="J76" s="214">
        <f t="shared" si="39"/>
        <v>1.3368278741473501E-2</v>
      </c>
      <c r="K76" s="215">
        <f t="shared" si="40"/>
        <v>2.2581040975054659E-2</v>
      </c>
      <c r="L76" s="52">
        <f t="shared" si="45"/>
        <v>0.97727812155632821</v>
      </c>
      <c r="N76" s="40">
        <f t="shared" si="35"/>
        <v>3.2504890750282418</v>
      </c>
      <c r="O76" s="143">
        <f t="shared" si="35"/>
        <v>3.9760255000724429</v>
      </c>
      <c r="P76" s="52">
        <f t="shared" si="47"/>
        <v>0.22320838750639313</v>
      </c>
    </row>
    <row r="77" spans="1:16" ht="20.100000000000001" customHeight="1" x14ac:dyDescent="0.25">
      <c r="A77" s="38" t="s">
        <v>185</v>
      </c>
      <c r="B77" s="19">
        <v>8873.2800000000043</v>
      </c>
      <c r="C77" s="140">
        <v>9200.0200000000023</v>
      </c>
      <c r="D77" s="247">
        <f t="shared" si="37"/>
        <v>6.1770402350500922E-2</v>
      </c>
      <c r="E77" s="215">
        <f t="shared" si="38"/>
        <v>6.4521083480562666E-2</v>
      </c>
      <c r="F77" s="52">
        <f t="shared" si="44"/>
        <v>3.6822911031771544E-2</v>
      </c>
      <c r="H77" s="19">
        <v>499.13500000000005</v>
      </c>
      <c r="I77" s="140">
        <v>732.11500000000012</v>
      </c>
      <c r="J77" s="214">
        <f t="shared" si="39"/>
        <v>1.4140408175013514E-2</v>
      </c>
      <c r="K77" s="215">
        <f t="shared" si="40"/>
        <v>1.7718376757915693E-2</v>
      </c>
      <c r="L77" s="52">
        <f t="shared" si="45"/>
        <v>0.46676750778847415</v>
      </c>
      <c r="N77" s="40">
        <f t="shared" si="35"/>
        <v>0.56251465072667584</v>
      </c>
      <c r="O77" s="143">
        <f t="shared" si="35"/>
        <v>0.79577544396642608</v>
      </c>
      <c r="P77" s="52">
        <f t="shared" si="47"/>
        <v>0.41467505413132955</v>
      </c>
    </row>
    <row r="78" spans="1:16" ht="20.100000000000001" customHeight="1" x14ac:dyDescent="0.25">
      <c r="A78" s="38" t="s">
        <v>200</v>
      </c>
      <c r="B78" s="19">
        <v>1534.5400000000002</v>
      </c>
      <c r="C78" s="140">
        <v>2219.4300000000003</v>
      </c>
      <c r="D78" s="247">
        <f t="shared" si="37"/>
        <v>1.068253827479102E-2</v>
      </c>
      <c r="E78" s="215">
        <f t="shared" si="38"/>
        <v>1.5565186631036149E-2</v>
      </c>
      <c r="F78" s="52">
        <f t="shared" si="44"/>
        <v>0.44631615989156359</v>
      </c>
      <c r="H78" s="19">
        <v>343.28000000000003</v>
      </c>
      <c r="I78" s="140">
        <v>485.09999999999991</v>
      </c>
      <c r="J78" s="214">
        <f t="shared" si="39"/>
        <v>9.7250629956197009E-3</v>
      </c>
      <c r="K78" s="215">
        <f t="shared" si="40"/>
        <v>1.1740210984974899E-2</v>
      </c>
      <c r="L78" s="52">
        <f t="shared" si="45"/>
        <v>0.41313213703099472</v>
      </c>
      <c r="N78" s="40">
        <f t="shared" si="35"/>
        <v>2.2370221695100811</v>
      </c>
      <c r="O78" s="143">
        <f t="shared" si="35"/>
        <v>2.185696327435422</v>
      </c>
      <c r="P78" s="52">
        <f t="shared" si="47"/>
        <v>-2.294382361257501E-2</v>
      </c>
    </row>
    <row r="79" spans="1:16" ht="20.100000000000001" customHeight="1" x14ac:dyDescent="0.25">
      <c r="A79" s="38" t="s">
        <v>204</v>
      </c>
      <c r="B79" s="19">
        <v>177.85000000000005</v>
      </c>
      <c r="C79" s="140">
        <v>405.08</v>
      </c>
      <c r="D79" s="247">
        <f t="shared" si="37"/>
        <v>1.2380840070454879E-3</v>
      </c>
      <c r="E79" s="215">
        <f t="shared" si="38"/>
        <v>2.8408851824568118E-3</v>
      </c>
      <c r="F79" s="52">
        <f t="shared" si="44"/>
        <v>1.2776497048074213</v>
      </c>
      <c r="H79" s="19">
        <v>83.46</v>
      </c>
      <c r="I79" s="140">
        <v>463.24</v>
      </c>
      <c r="J79" s="214">
        <f t="shared" si="39"/>
        <v>2.3644073573013866E-3</v>
      </c>
      <c r="K79" s="215">
        <f t="shared" si="40"/>
        <v>1.1211163340918932E-2</v>
      </c>
      <c r="L79" s="52">
        <f t="shared" si="45"/>
        <v>4.5504433261442614</v>
      </c>
      <c r="N79" s="40">
        <f t="shared" si="35"/>
        <v>4.6927185830756244</v>
      </c>
      <c r="O79" s="143">
        <f t="shared" si="35"/>
        <v>11.435765774661796</v>
      </c>
      <c r="P79" s="52">
        <f t="shared" si="47"/>
        <v>1.436917017761324</v>
      </c>
    </row>
    <row r="80" spans="1:16" ht="20.100000000000001" customHeight="1" x14ac:dyDescent="0.25">
      <c r="A80" s="38" t="s">
        <v>178</v>
      </c>
      <c r="B80" s="19">
        <v>1666.8</v>
      </c>
      <c r="C80" s="140">
        <v>1670.83</v>
      </c>
      <c r="D80" s="247">
        <f t="shared" si="37"/>
        <v>1.1603252307806683E-2</v>
      </c>
      <c r="E80" s="215">
        <f t="shared" si="38"/>
        <v>1.1717774734384109E-2</v>
      </c>
      <c r="F80" s="52">
        <f t="shared" si="44"/>
        <v>2.4178065754739456E-3</v>
      </c>
      <c r="H80" s="19">
        <v>404.29499999999996</v>
      </c>
      <c r="I80" s="140">
        <v>438.25999999999993</v>
      </c>
      <c r="J80" s="214">
        <f t="shared" si="39"/>
        <v>1.1453607387013709E-2</v>
      </c>
      <c r="K80" s="215">
        <f t="shared" si="40"/>
        <v>1.0606606609513708E-2</v>
      </c>
      <c r="L80" s="52">
        <f t="shared" si="45"/>
        <v>8.4010437922803841E-2</v>
      </c>
      <c r="N80" s="40">
        <f t="shared" si="35"/>
        <v>2.4255759539236861</v>
      </c>
      <c r="O80" s="143">
        <f t="shared" si="35"/>
        <v>2.623007726698706</v>
      </c>
      <c r="P80" s="52">
        <f t="shared" si="47"/>
        <v>8.1395831969577448E-2</v>
      </c>
    </row>
    <row r="81" spans="1:16" ht="20.100000000000001" customHeight="1" x14ac:dyDescent="0.25">
      <c r="A81" s="38" t="s">
        <v>201</v>
      </c>
      <c r="B81" s="19">
        <v>3843.5099999999993</v>
      </c>
      <c r="C81" s="140">
        <v>3291.75</v>
      </c>
      <c r="D81" s="247">
        <f t="shared" si="37"/>
        <v>2.6756189271405124E-2</v>
      </c>
      <c r="E81" s="215">
        <f t="shared" si="38"/>
        <v>2.3085523351812506E-2</v>
      </c>
      <c r="F81" s="52">
        <f t="shared" si="44"/>
        <v>-0.14355628058727554</v>
      </c>
      <c r="H81" s="19">
        <v>345.476</v>
      </c>
      <c r="I81" s="140">
        <v>399.70700000000005</v>
      </c>
      <c r="J81" s="214">
        <f t="shared" si="39"/>
        <v>9.7872752956033298E-3</v>
      </c>
      <c r="K81" s="215">
        <f t="shared" si="40"/>
        <v>9.6735611465086861E-3</v>
      </c>
      <c r="L81" s="52">
        <f>(I81-H81)/H81</f>
        <v>0.15697472472762233</v>
      </c>
      <c r="N81" s="40">
        <f t="shared" si="35"/>
        <v>0.89885547325231374</v>
      </c>
      <c r="O81" s="143">
        <f t="shared" si="35"/>
        <v>1.2142690058479535</v>
      </c>
      <c r="P81" s="52">
        <f>(O81-N81)/N81</f>
        <v>0.35090572620577615</v>
      </c>
    </row>
    <row r="82" spans="1:16" ht="20.100000000000001" customHeight="1" x14ac:dyDescent="0.25">
      <c r="A82" s="38" t="s">
        <v>209</v>
      </c>
      <c r="B82" s="19">
        <v>1472.09</v>
      </c>
      <c r="C82" s="140">
        <v>1820.88</v>
      </c>
      <c r="D82" s="247">
        <f t="shared" si="37"/>
        <v>1.0247799189944288E-2</v>
      </c>
      <c r="E82" s="215">
        <f t="shared" si="38"/>
        <v>1.2770097291971858E-2</v>
      </c>
      <c r="F82" s="52">
        <f>(C82-B82)/B82</f>
        <v>0.2369352417311443</v>
      </c>
      <c r="H82" s="19">
        <v>364.92500000000007</v>
      </c>
      <c r="I82" s="140">
        <v>360.45000000000005</v>
      </c>
      <c r="J82" s="214">
        <f t="shared" si="39"/>
        <v>1.0338262099966557E-2</v>
      </c>
      <c r="K82" s="215">
        <f t="shared" si="40"/>
        <v>8.7234777355889581E-3</v>
      </c>
      <c r="L82" s="52">
        <f>(I82-H82)/H82</f>
        <v>-1.2262793724738021E-2</v>
      </c>
      <c r="N82" s="40">
        <f t="shared" si="35"/>
        <v>2.4789584875924713</v>
      </c>
      <c r="O82" s="143">
        <f t="shared" si="35"/>
        <v>1.9795373665480429</v>
      </c>
      <c r="P82" s="52">
        <f>(O82-N82)/N82</f>
        <v>-0.20146409209516813</v>
      </c>
    </row>
    <row r="83" spans="1:16" ht="20.100000000000001" customHeight="1" x14ac:dyDescent="0.25">
      <c r="A83" s="38" t="s">
        <v>199</v>
      </c>
      <c r="B83" s="19">
        <v>1494.14</v>
      </c>
      <c r="C83" s="140">
        <v>964.83999999999992</v>
      </c>
      <c r="D83" s="247">
        <f t="shared" si="37"/>
        <v>1.0401297938076721E-2</v>
      </c>
      <c r="E83" s="215">
        <f t="shared" si="38"/>
        <v>6.7665637884902494E-3</v>
      </c>
      <c r="F83" s="52">
        <f>(C83-B83)/B83</f>
        <v>-0.35425060569959987</v>
      </c>
      <c r="H83" s="19">
        <v>501.39999999999992</v>
      </c>
      <c r="I83" s="140">
        <v>325.50299999999999</v>
      </c>
      <c r="J83" s="214">
        <f t="shared" si="39"/>
        <v>1.4204575233056738E-2</v>
      </c>
      <c r="K83" s="215">
        <f t="shared" si="40"/>
        <v>7.8777033523856638E-3</v>
      </c>
      <c r="L83" s="52">
        <f>(I83-H83)/H83</f>
        <v>-0.35081172716394088</v>
      </c>
      <c r="N83" s="40">
        <f t="shared" si="35"/>
        <v>3.3557765671222235</v>
      </c>
      <c r="O83" s="143">
        <f t="shared" si="35"/>
        <v>3.3736474441358153</v>
      </c>
      <c r="P83" s="52">
        <f>(O83-N83)/N83</f>
        <v>5.3254072957894015E-3</v>
      </c>
    </row>
    <row r="84" spans="1:16" ht="20.100000000000001" customHeight="1" x14ac:dyDescent="0.25">
      <c r="A84" s="38" t="s">
        <v>203</v>
      </c>
      <c r="B84" s="19">
        <v>1081.49</v>
      </c>
      <c r="C84" s="140">
        <v>1251.1599999999999</v>
      </c>
      <c r="D84" s="247">
        <f t="shared" si="37"/>
        <v>7.5286785087412111E-3</v>
      </c>
      <c r="E84" s="215">
        <f t="shared" si="38"/>
        <v>8.7745677517593185E-3</v>
      </c>
      <c r="F84" s="52">
        <f>(C84-B84)/B84</f>
        <v>0.15688540809438814</v>
      </c>
      <c r="H84" s="19">
        <v>222.34</v>
      </c>
      <c r="I84" s="140">
        <v>279.60900000000004</v>
      </c>
      <c r="J84" s="214">
        <f t="shared" si="39"/>
        <v>6.2988537242078891E-3</v>
      </c>
      <c r="K84" s="215">
        <f t="shared" si="40"/>
        <v>6.7669937194348544E-3</v>
      </c>
      <c r="L84" s="52">
        <f>(I84-H84)/H84</f>
        <v>0.25757398578753277</v>
      </c>
      <c r="N84" s="40">
        <f t="shared" ref="N84:N85" si="48">(H84/B84)*10</f>
        <v>2.0558673681679904</v>
      </c>
      <c r="O84" s="143">
        <f t="shared" ref="O84:O85" si="49">(I84/C84)*10</f>
        <v>2.2347981073563741</v>
      </c>
      <c r="P84" s="52">
        <f t="shared" ref="P84:P85" si="50">(O84-N84)/N84</f>
        <v>8.7034184188560335E-2</v>
      </c>
    </row>
    <row r="85" spans="1:16" ht="20.100000000000001" customHeight="1" x14ac:dyDescent="0.25">
      <c r="A85" s="38" t="s">
        <v>208</v>
      </c>
      <c r="B85" s="19">
        <v>472.13</v>
      </c>
      <c r="C85" s="140">
        <v>454.98000000000008</v>
      </c>
      <c r="D85" s="247">
        <f t="shared" si="37"/>
        <v>3.2866831725970541E-3</v>
      </c>
      <c r="E85" s="215">
        <f t="shared" si="38"/>
        <v>3.1908411679525046E-3</v>
      </c>
      <c r="F85" s="52">
        <f t="shared" si="44"/>
        <v>-3.6324741067078815E-2</v>
      </c>
      <c r="H85" s="19">
        <v>180.70099999999999</v>
      </c>
      <c r="I85" s="140">
        <v>265.77699999999999</v>
      </c>
      <c r="J85" s="214">
        <f t="shared" si="39"/>
        <v>5.119228059809704E-3</v>
      </c>
      <c r="K85" s="215">
        <f t="shared" si="40"/>
        <v>6.4322367655198403E-3</v>
      </c>
      <c r="L85" s="52">
        <f t="shared" si="45"/>
        <v>0.47081089756005773</v>
      </c>
      <c r="N85" s="40">
        <f t="shared" si="48"/>
        <v>3.8273568720479529</v>
      </c>
      <c r="O85" s="143">
        <f t="shared" si="49"/>
        <v>5.8415095169018407</v>
      </c>
      <c r="P85" s="52">
        <f t="shared" si="50"/>
        <v>0.52625159142166678</v>
      </c>
    </row>
    <row r="86" spans="1:16" ht="20.100000000000001" customHeight="1" x14ac:dyDescent="0.25">
      <c r="A86" s="38" t="s">
        <v>184</v>
      </c>
      <c r="B86" s="19">
        <v>2622.2100000000005</v>
      </c>
      <c r="C86" s="140">
        <v>794.28000000000009</v>
      </c>
      <c r="D86" s="247">
        <f t="shared" si="37"/>
        <v>1.8254238201376151E-2</v>
      </c>
      <c r="E86" s="215">
        <f t="shared" si="38"/>
        <v>5.5704016064031716E-3</v>
      </c>
      <c r="F86" s="52">
        <f t="shared" si="44"/>
        <v>-0.69709519832507694</v>
      </c>
      <c r="H86" s="19">
        <v>541.66499999999996</v>
      </c>
      <c r="I86" s="140">
        <v>258.94900000000001</v>
      </c>
      <c r="J86" s="214">
        <f t="shared" si="39"/>
        <v>1.5345275715224727E-2</v>
      </c>
      <c r="K86" s="215">
        <f t="shared" si="40"/>
        <v>6.2669880320516723E-3</v>
      </c>
      <c r="L86" s="52">
        <f t="shared" si="45"/>
        <v>-0.52193883673488217</v>
      </c>
      <c r="N86" s="40">
        <f t="shared" ref="N86:O96" si="51">(H86/B86)*10</f>
        <v>2.0656812383447547</v>
      </c>
      <c r="O86" s="143">
        <f t="shared" si="51"/>
        <v>3.2601727350556473</v>
      </c>
      <c r="P86" s="52">
        <f t="shared" si="47"/>
        <v>0.57825548034122021</v>
      </c>
    </row>
    <row r="87" spans="1:16" ht="20.100000000000001" customHeight="1" x14ac:dyDescent="0.25">
      <c r="A87" s="38" t="s">
        <v>187</v>
      </c>
      <c r="B87" s="19">
        <v>284.88</v>
      </c>
      <c r="C87" s="140">
        <v>316.88</v>
      </c>
      <c r="D87" s="247">
        <f t="shared" si="37"/>
        <v>1.9831620575041804E-3</v>
      </c>
      <c r="E87" s="215">
        <f t="shared" si="38"/>
        <v>2.222325705087673E-3</v>
      </c>
      <c r="F87" s="52">
        <f t="shared" si="44"/>
        <v>0.11232799775344005</v>
      </c>
      <c r="H87" s="19">
        <v>179.11199999999999</v>
      </c>
      <c r="I87" s="140">
        <v>235.50899999999999</v>
      </c>
      <c r="J87" s="214">
        <f t="shared" si="39"/>
        <v>5.0742119647851185E-3</v>
      </c>
      <c r="K87" s="215">
        <f t="shared" si="40"/>
        <v>5.6997018117098622E-3</v>
      </c>
      <c r="L87" s="52">
        <f t="shared" si="45"/>
        <v>0.31487002545893067</v>
      </c>
      <c r="N87" s="40">
        <f t="shared" ref="N87:N91" si="52">(H87/B87)*10</f>
        <v>6.2872788542544233</v>
      </c>
      <c r="O87" s="143">
        <f t="shared" ref="O87:O91" si="53">(I87/C87)*10</f>
        <v>7.4321194142893212</v>
      </c>
      <c r="P87" s="52">
        <f t="shared" ref="P87:P91" si="54">(O87-N87)/N87</f>
        <v>0.18208840208514321</v>
      </c>
    </row>
    <row r="88" spans="1:16" ht="20.100000000000001" customHeight="1" x14ac:dyDescent="0.25">
      <c r="A88" s="38" t="s">
        <v>212</v>
      </c>
      <c r="B88" s="19">
        <v>355.75</v>
      </c>
      <c r="C88" s="140">
        <v>257.99</v>
      </c>
      <c r="D88" s="247">
        <f t="shared" si="37"/>
        <v>2.4765160838146317E-3</v>
      </c>
      <c r="E88" s="215">
        <f t="shared" si="38"/>
        <v>1.8093215370347411E-3</v>
      </c>
      <c r="F88" s="52">
        <f t="shared" si="44"/>
        <v>-0.27479971890372451</v>
      </c>
      <c r="H88" s="19">
        <v>251.92700000000002</v>
      </c>
      <c r="I88" s="140">
        <v>163.70699999999999</v>
      </c>
      <c r="J88" s="214">
        <f t="shared" si="39"/>
        <v>7.1370483141968196E-3</v>
      </c>
      <c r="K88" s="215">
        <f t="shared" si="40"/>
        <v>3.9619763341935399E-3</v>
      </c>
      <c r="L88" s="52">
        <f t="shared" ref="L88:L89" si="55">(I88-H88)/H88</f>
        <v>-0.35018080634469517</v>
      </c>
      <c r="N88" s="40">
        <f t="shared" ref="N88:N89" si="56">(H88/B88)*10</f>
        <v>7.0815741391426563</v>
      </c>
      <c r="O88" s="143">
        <f t="shared" ref="O88:O89" si="57">(I88/C88)*10</f>
        <v>6.3454785069188722</v>
      </c>
      <c r="P88" s="52">
        <f t="shared" ref="P88:P89" si="58">(O88-N88)/N88</f>
        <v>-0.10394519887253499</v>
      </c>
    </row>
    <row r="89" spans="1:16" ht="20.100000000000001" customHeight="1" x14ac:dyDescent="0.25">
      <c r="A89" s="38" t="s">
        <v>207</v>
      </c>
      <c r="B89" s="19">
        <v>1505</v>
      </c>
      <c r="C89" s="140">
        <v>401.63</v>
      </c>
      <c r="D89" s="247">
        <f t="shared" si="37"/>
        <v>1.0476898682054871E-2</v>
      </c>
      <c r="E89" s="215">
        <f t="shared" si="38"/>
        <v>2.8166898287501959E-3</v>
      </c>
      <c r="F89" s="52">
        <f t="shared" si="44"/>
        <v>-0.73313621262458462</v>
      </c>
      <c r="H89" s="19">
        <v>331.32400000000001</v>
      </c>
      <c r="I89" s="140">
        <v>163.63199999999998</v>
      </c>
      <c r="J89" s="214">
        <f t="shared" si="39"/>
        <v>9.3863515845977082E-3</v>
      </c>
      <c r="K89" s="215">
        <f t="shared" si="40"/>
        <v>3.9601612119014905E-3</v>
      </c>
      <c r="L89" s="52">
        <f t="shared" si="55"/>
        <v>-0.50612693315304669</v>
      </c>
      <c r="N89" s="40">
        <f t="shared" si="56"/>
        <v>2.2014883720930234</v>
      </c>
      <c r="O89" s="143">
        <f t="shared" si="57"/>
        <v>4.0741976445982617</v>
      </c>
      <c r="P89" s="52">
        <f t="shared" si="58"/>
        <v>0.85065599084895249</v>
      </c>
    </row>
    <row r="90" spans="1:16" ht="20.100000000000001" customHeight="1" x14ac:dyDescent="0.25">
      <c r="A90" s="38" t="s">
        <v>202</v>
      </c>
      <c r="B90" s="19">
        <v>373.25999999999993</v>
      </c>
      <c r="C90" s="140">
        <v>633.0100000000001</v>
      </c>
      <c r="D90" s="247">
        <f t="shared" si="37"/>
        <v>2.5984101010390701E-3</v>
      </c>
      <c r="E90" s="215">
        <f t="shared" si="38"/>
        <v>4.4393915506739084E-3</v>
      </c>
      <c r="F90" s="52">
        <f t="shared" si="44"/>
        <v>0.69589562235439162</v>
      </c>
      <c r="H90" s="19">
        <v>143.649</v>
      </c>
      <c r="I90" s="140">
        <v>140.738</v>
      </c>
      <c r="J90" s="214">
        <f t="shared" si="39"/>
        <v>4.0695513116341597E-3</v>
      </c>
      <c r="K90" s="215">
        <f t="shared" si="40"/>
        <v>3.4060890818458003E-3</v>
      </c>
      <c r="L90" s="52">
        <f t="shared" si="45"/>
        <v>-2.0264672918015449E-2</v>
      </c>
      <c r="N90" s="40">
        <f t="shared" si="52"/>
        <v>3.8484970262015761</v>
      </c>
      <c r="O90" s="143">
        <f t="shared" si="53"/>
        <v>2.2233140076776032</v>
      </c>
      <c r="P90" s="52">
        <f t="shared" si="54"/>
        <v>-0.42229031423418051</v>
      </c>
    </row>
    <row r="91" spans="1:16" ht="20.100000000000001" customHeight="1" x14ac:dyDescent="0.25">
      <c r="A91" s="38" t="s">
        <v>206</v>
      </c>
      <c r="B91" s="19">
        <v>6029.15</v>
      </c>
      <c r="C91" s="140">
        <v>2422.7400000000011</v>
      </c>
      <c r="D91" s="247">
        <f t="shared" si="37"/>
        <v>4.1971291487648589E-2</v>
      </c>
      <c r="E91" s="215">
        <f t="shared" si="38"/>
        <v>1.6991029344686038E-2</v>
      </c>
      <c r="F91" s="52">
        <f t="shared" si="44"/>
        <v>-0.59816226167867759</v>
      </c>
      <c r="H91" s="19">
        <v>222.85999999999999</v>
      </c>
      <c r="I91" s="140">
        <v>121.313</v>
      </c>
      <c r="J91" s="214">
        <f t="shared" si="39"/>
        <v>6.3135852342222267E-3</v>
      </c>
      <c r="K91" s="215">
        <f t="shared" si="40"/>
        <v>2.9359724082050303E-3</v>
      </c>
      <c r="L91" s="52">
        <f t="shared" si="45"/>
        <v>-0.45565377366956827</v>
      </c>
      <c r="N91" s="40">
        <f t="shared" si="52"/>
        <v>0.36963751109194498</v>
      </c>
      <c r="O91" s="143">
        <f t="shared" si="53"/>
        <v>0.50072645021752216</v>
      </c>
      <c r="P91" s="52">
        <f t="shared" si="54"/>
        <v>0.35464187262360836</v>
      </c>
    </row>
    <row r="92" spans="1:16" ht="20.100000000000001" customHeight="1" x14ac:dyDescent="0.25">
      <c r="A92" s="38" t="s">
        <v>211</v>
      </c>
      <c r="B92" s="19">
        <v>82.639999999999986</v>
      </c>
      <c r="C92" s="140">
        <v>43.970000000000006</v>
      </c>
      <c r="D92" s="247">
        <f t="shared" si="37"/>
        <v>5.7528963925914582E-4</v>
      </c>
      <c r="E92" s="215">
        <f t="shared" si="38"/>
        <v>3.0836802970432022E-4</v>
      </c>
      <c r="F92" s="52">
        <f t="shared" si="44"/>
        <v>-0.46793320425943835</v>
      </c>
      <c r="H92" s="19">
        <v>71.241</v>
      </c>
      <c r="I92" s="140">
        <v>109.18299999999999</v>
      </c>
      <c r="J92" s="214">
        <f t="shared" si="39"/>
        <v>2.0182452017913745E-3</v>
      </c>
      <c r="K92" s="215">
        <f t="shared" si="40"/>
        <v>2.6424066295042559E-3</v>
      </c>
      <c r="L92" s="52">
        <f t="shared" si="45"/>
        <v>0.53258657233896201</v>
      </c>
      <c r="N92" s="40">
        <f t="shared" ref="N92" si="59">(H92/B92)*10</f>
        <v>8.6206437560503399</v>
      </c>
      <c r="O92" s="143">
        <f t="shared" ref="O92" si="60">(I92/C92)*10</f>
        <v>24.831248578576293</v>
      </c>
      <c r="P92" s="52">
        <f t="shared" ref="P92" si="61">(O92-N92)/N92</f>
        <v>1.8804401714371561</v>
      </c>
    </row>
    <row r="93" spans="1:16" ht="20.100000000000001" customHeight="1" x14ac:dyDescent="0.25">
      <c r="A93" s="38" t="s">
        <v>215</v>
      </c>
      <c r="B93" s="19">
        <v>64.8</v>
      </c>
      <c r="C93" s="140">
        <v>276.12</v>
      </c>
      <c r="D93" s="247">
        <f t="shared" si="37"/>
        <v>4.5109836185857515E-4</v>
      </c>
      <c r="E93" s="215">
        <f t="shared" si="38"/>
        <v>1.9364698740495085E-3</v>
      </c>
      <c r="F93" s="52">
        <f t="shared" si="44"/>
        <v>3.2611111111111111</v>
      </c>
      <c r="H93" s="19">
        <v>18.483000000000001</v>
      </c>
      <c r="I93" s="140">
        <v>91.841000000000008</v>
      </c>
      <c r="J93" s="214">
        <f t="shared" si="39"/>
        <v>5.2362019152889456E-4</v>
      </c>
      <c r="K93" s="215">
        <f t="shared" si="40"/>
        <v>2.222701952321336E-3</v>
      </c>
      <c r="L93" s="52">
        <f t="shared" si="45"/>
        <v>3.9689444354271495</v>
      </c>
      <c r="N93" s="40">
        <f t="shared" ref="N93:N94" si="62">(H93/B93)*10</f>
        <v>2.8523148148148145</v>
      </c>
      <c r="O93" s="143">
        <f t="shared" ref="O93:O94" si="63">(I93/C93)*10</f>
        <v>3.326126321889034</v>
      </c>
      <c r="P93" s="52">
        <f t="shared" ref="P93:P94" si="64">(O93-N93)/N93</f>
        <v>0.16611473060871842</v>
      </c>
    </row>
    <row r="94" spans="1:16" ht="20.100000000000001" customHeight="1" x14ac:dyDescent="0.25">
      <c r="A94" s="38" t="s">
        <v>216</v>
      </c>
      <c r="B94" s="19">
        <v>165.88999999999996</v>
      </c>
      <c r="C94" s="140">
        <v>141.93</v>
      </c>
      <c r="D94" s="247">
        <f t="shared" si="37"/>
        <v>1.1548257291468984E-3</v>
      </c>
      <c r="E94" s="215">
        <f t="shared" si="38"/>
        <v>9.9537581205217567E-4</v>
      </c>
      <c r="F94" s="52">
        <f t="shared" si="44"/>
        <v>-0.14443305805051515</v>
      </c>
      <c r="H94" s="19">
        <v>47.192999999999998</v>
      </c>
      <c r="I94" s="140">
        <v>87.397999999999996</v>
      </c>
      <c r="J94" s="214">
        <f t="shared" si="39"/>
        <v>1.3369695232821033E-3</v>
      </c>
      <c r="K94" s="215">
        <f t="shared" si="40"/>
        <v>2.1151741077403349E-3</v>
      </c>
      <c r="L94" s="52">
        <f t="shared" si="45"/>
        <v>0.85192719259212168</v>
      </c>
      <c r="N94" s="40">
        <f t="shared" si="62"/>
        <v>2.8448369401410578</v>
      </c>
      <c r="O94" s="143">
        <f t="shared" si="63"/>
        <v>6.157824279574438</v>
      </c>
      <c r="P94" s="52">
        <f t="shared" si="64"/>
        <v>1.1645614174530192</v>
      </c>
    </row>
    <row r="95" spans="1:16" ht="20.100000000000001" customHeight="1" thickBot="1" x14ac:dyDescent="0.3">
      <c r="A95" s="8" t="s">
        <v>17</v>
      </c>
      <c r="B95" s="19">
        <f>B96-SUM(B68:B94)</f>
        <v>5050.6200000000244</v>
      </c>
      <c r="C95" s="140">
        <f>C96-SUM(C68:C94)</f>
        <v>3697.7399999999616</v>
      </c>
      <c r="D95" s="247">
        <f t="shared" si="37"/>
        <v>3.515935815386062E-2</v>
      </c>
      <c r="E95" s="215">
        <f t="shared" si="38"/>
        <v>2.5932790497130796E-2</v>
      </c>
      <c r="F95" s="52">
        <f t="shared" si="44"/>
        <v>-0.26786414341210707</v>
      </c>
      <c r="H95" s="19">
        <f>H96-SUM(H68:H94)</f>
        <v>1177.7530000000042</v>
      </c>
      <c r="I95" s="140">
        <f>I96-SUM(I68:I94)</f>
        <v>1100.2410000000091</v>
      </c>
      <c r="J95" s="214">
        <f t="shared" si="39"/>
        <v>3.3365538680610957E-2</v>
      </c>
      <c r="K95" s="215">
        <f t="shared" si="40"/>
        <v>2.6627626209688473E-2</v>
      </c>
      <c r="L95" s="52">
        <f t="shared" si="45"/>
        <v>-6.5813460037881369E-2</v>
      </c>
      <c r="N95" s="40">
        <f t="shared" si="51"/>
        <v>2.3318978660045668</v>
      </c>
      <c r="O95" s="143">
        <f t="shared" si="51"/>
        <v>2.9754417563160755</v>
      </c>
      <c r="P95" s="52">
        <f t="shared" si="47"/>
        <v>0.27597430388928035</v>
      </c>
    </row>
    <row r="96" spans="1:16" s="1" customFormat="1" ht="26.25" customHeight="1" thickBot="1" x14ac:dyDescent="0.3">
      <c r="A96" s="12" t="s">
        <v>18</v>
      </c>
      <c r="B96" s="17">
        <v>143649.38000000006</v>
      </c>
      <c r="C96" s="145">
        <v>142589.35999999999</v>
      </c>
      <c r="D96" s="243">
        <f>SUM(D68:D95)</f>
        <v>0.99999999999999989</v>
      </c>
      <c r="E96" s="244">
        <f>SUM(E68:E95)</f>
        <v>0.99999999999999978</v>
      </c>
      <c r="F96" s="57">
        <f t="shared" si="44"/>
        <v>-7.3792173694037268E-3</v>
      </c>
      <c r="H96" s="17">
        <v>35298.485999999997</v>
      </c>
      <c r="I96" s="145">
        <v>41319.53</v>
      </c>
      <c r="J96" s="271">
        <f>SUM(J68:J95)</f>
        <v>1</v>
      </c>
      <c r="K96" s="243">
        <f>SUM(K68:K95)</f>
        <v>1.0000000000000002</v>
      </c>
      <c r="L96" s="57">
        <f t="shared" si="45"/>
        <v>0.17057513458225948</v>
      </c>
      <c r="N96" s="37">
        <f t="shared" si="51"/>
        <v>2.4572668535012112</v>
      </c>
      <c r="O96" s="150">
        <f t="shared" si="51"/>
        <v>2.8977989662061745</v>
      </c>
      <c r="P96" s="57">
        <f t="shared" si="47"/>
        <v>0.17927727795508888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137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104</v>
      </c>
      <c r="H4" s="349"/>
      <c r="I4" s="130" t="s">
        <v>0</v>
      </c>
      <c r="K4" s="355" t="s">
        <v>19</v>
      </c>
      <c r="L4" s="354"/>
      <c r="M4" s="349" t="s">
        <v>104</v>
      </c>
      <c r="N4" s="349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160</v>
      </c>
      <c r="F5" s="357"/>
      <c r="G5" s="358" t="str">
        <f>E5</f>
        <v>jan-ago</v>
      </c>
      <c r="H5" s="358"/>
      <c r="I5" s="131" t="s">
        <v>138</v>
      </c>
      <c r="K5" s="359" t="str">
        <f>E5</f>
        <v>jan-ago</v>
      </c>
      <c r="L5" s="357"/>
      <c r="M5" s="345" t="str">
        <f>E5</f>
        <v>jan-ago</v>
      </c>
      <c r="N5" s="346"/>
      <c r="O5" s="131" t="str">
        <f>I5</f>
        <v>2022/2021</v>
      </c>
      <c r="Q5" s="359" t="str">
        <f>E5</f>
        <v>jan-ago</v>
      </c>
      <c r="R5" s="357"/>
      <c r="S5" s="131" t="str">
        <f>O5</f>
        <v>2022/2021</v>
      </c>
    </row>
    <row r="6" spans="1:19" ht="15.75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668364.18000000122</v>
      </c>
      <c r="F7" s="145">
        <v>682305.52000000025</v>
      </c>
      <c r="G7" s="243">
        <f>E7/E15</f>
        <v>0.38817904736604425</v>
      </c>
      <c r="H7" s="244">
        <f>F7/F15</f>
        <v>0.39947317741983618</v>
      </c>
      <c r="I7" s="164">
        <f t="shared" ref="I7:I18" si="0">(F7-E7)/E7</f>
        <v>2.0858897614768959E-2</v>
      </c>
      <c r="J7" s="1"/>
      <c r="K7" s="17">
        <v>139164.57899999988</v>
      </c>
      <c r="L7" s="145">
        <v>138117.3879999998</v>
      </c>
      <c r="M7" s="243">
        <f>K7/K15</f>
        <v>0.37510835931204334</v>
      </c>
      <c r="N7" s="244">
        <f>L7/L15</f>
        <v>0.36610639233345987</v>
      </c>
      <c r="O7" s="164">
        <f t="shared" ref="O7:O18" si="1">(L7-K7)/K7</f>
        <v>-7.5248386300948017E-3</v>
      </c>
      <c r="P7" s="1"/>
      <c r="Q7" s="187">
        <f t="shared" ref="Q7:Q18" si="2">(K7/E7)*10</f>
        <v>2.0821669258217823</v>
      </c>
      <c r="R7" s="188">
        <f t="shared" ref="R7:R18" si="3">(L7/F7)*10</f>
        <v>2.0242748146021121</v>
      </c>
      <c r="S7" s="55">
        <f>(R7-Q7)/Q7</f>
        <v>-2.7803780043630048E-2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487939.64000000118</v>
      </c>
      <c r="F8" s="181">
        <v>459242.97000000026</v>
      </c>
      <c r="G8" s="245">
        <f>E8/E7</f>
        <v>0.7300505541754202</v>
      </c>
      <c r="H8" s="246">
        <f>F8/F7</f>
        <v>0.67307526692734376</v>
      </c>
      <c r="I8" s="206">
        <f t="shared" si="0"/>
        <v>-5.8811925999701205E-2</v>
      </c>
      <c r="K8" s="180">
        <v>119576.4969999999</v>
      </c>
      <c r="L8" s="181">
        <v>113032.77999999984</v>
      </c>
      <c r="M8" s="250">
        <f>K8/K7</f>
        <v>0.85924520347954347</v>
      </c>
      <c r="N8" s="246">
        <f>L8/L7</f>
        <v>0.81838196940127483</v>
      </c>
      <c r="O8" s="207">
        <f t="shared" si="1"/>
        <v>-5.472410686190337E-2</v>
      </c>
      <c r="Q8" s="189">
        <f t="shared" si="2"/>
        <v>2.4506411694692321</v>
      </c>
      <c r="R8" s="190">
        <f t="shared" si="3"/>
        <v>2.4612849272357891</v>
      </c>
      <c r="S8" s="182">
        <f t="shared" ref="S8:S18" si="4">(R8-Q8)/Q8</f>
        <v>4.3432542875553974E-3</v>
      </c>
    </row>
    <row r="9" spans="1:19" ht="24" customHeight="1" x14ac:dyDescent="0.25">
      <c r="A9" s="8"/>
      <c r="B9" t="s">
        <v>37</v>
      </c>
      <c r="E9" s="19">
        <v>122029.46999999997</v>
      </c>
      <c r="F9" s="140">
        <v>144774.53000000003</v>
      </c>
      <c r="G9" s="247">
        <f>E9/E7</f>
        <v>0.18257930878342365</v>
      </c>
      <c r="H9" s="215">
        <f>F9/F7</f>
        <v>0.21218431590587158</v>
      </c>
      <c r="I9" s="182">
        <f t="shared" si="0"/>
        <v>0.18638989417884108</v>
      </c>
      <c r="K9" s="19">
        <v>15855.621999999994</v>
      </c>
      <c r="L9" s="140">
        <v>20042.701999999983</v>
      </c>
      <c r="M9" s="247">
        <f>K9/K7</f>
        <v>0.11393432232493592</v>
      </c>
      <c r="N9" s="215">
        <f>L9/L7</f>
        <v>0.14511353197614779</v>
      </c>
      <c r="O9" s="182">
        <f t="shared" si="1"/>
        <v>0.26407541753959513</v>
      </c>
      <c r="Q9" s="189">
        <f t="shared" si="2"/>
        <v>1.2993272854499816</v>
      </c>
      <c r="R9" s="190">
        <f t="shared" si="3"/>
        <v>1.3844080170731674</v>
      </c>
      <c r="S9" s="182">
        <f t="shared" si="4"/>
        <v>6.548060105866306E-2</v>
      </c>
    </row>
    <row r="10" spans="1:19" ht="24" customHeight="1" thickBot="1" x14ac:dyDescent="0.3">
      <c r="A10" s="8"/>
      <c r="B10" t="s">
        <v>36</v>
      </c>
      <c r="E10" s="19">
        <v>58395.070000000022</v>
      </c>
      <c r="F10" s="140">
        <v>78288.019999999975</v>
      </c>
      <c r="G10" s="247">
        <f>E10/E7</f>
        <v>8.7370137041156093E-2</v>
      </c>
      <c r="H10" s="215">
        <f>F10/F7</f>
        <v>0.11474041716678468</v>
      </c>
      <c r="I10" s="186">
        <f t="shared" si="0"/>
        <v>0.34066146337353387</v>
      </c>
      <c r="K10" s="19">
        <v>3732.4599999999991</v>
      </c>
      <c r="L10" s="140">
        <v>5041.905999999999</v>
      </c>
      <c r="M10" s="247">
        <f>K10/K7</f>
        <v>2.6820474195520704E-2</v>
      </c>
      <c r="N10" s="215">
        <f>L10/L7</f>
        <v>3.6504498622577528E-2</v>
      </c>
      <c r="O10" s="209">
        <f t="shared" si="1"/>
        <v>0.35082653263531294</v>
      </c>
      <c r="Q10" s="189">
        <f t="shared" si="2"/>
        <v>0.63917382066670991</v>
      </c>
      <c r="R10" s="190">
        <f t="shared" si="3"/>
        <v>0.64402011955341332</v>
      </c>
      <c r="S10" s="182">
        <f t="shared" si="4"/>
        <v>7.582129821350197E-3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1053429.3700000034</v>
      </c>
      <c r="F11" s="145">
        <v>1025707.8300000033</v>
      </c>
      <c r="G11" s="243">
        <f>E11/E15</f>
        <v>0.61182095263395586</v>
      </c>
      <c r="H11" s="244">
        <f>F11/F15</f>
        <v>0.60052682258016366</v>
      </c>
      <c r="I11" s="164">
        <f t="shared" si="0"/>
        <v>-2.6315518429109251E-2</v>
      </c>
      <c r="J11" s="1"/>
      <c r="K11" s="17">
        <v>231833.76199999981</v>
      </c>
      <c r="L11" s="145">
        <v>239142.85899999968</v>
      </c>
      <c r="M11" s="243">
        <f>K11/K15</f>
        <v>0.62489164068795655</v>
      </c>
      <c r="N11" s="244">
        <f>L11/L15</f>
        <v>0.63389360766654002</v>
      </c>
      <c r="O11" s="164">
        <f t="shared" si="1"/>
        <v>3.1527319131369094E-2</v>
      </c>
      <c r="Q11" s="191">
        <f t="shared" si="2"/>
        <v>2.2007527851629867</v>
      </c>
      <c r="R11" s="192">
        <f t="shared" si="3"/>
        <v>2.331491015331324</v>
      </c>
      <c r="S11" s="57">
        <f t="shared" si="4"/>
        <v>5.9406140957651857E-2</v>
      </c>
    </row>
    <row r="12" spans="1:19" s="3" customFormat="1" ht="24" customHeight="1" x14ac:dyDescent="0.25">
      <c r="A12" s="46"/>
      <c r="B12" s="3" t="s">
        <v>33</v>
      </c>
      <c r="E12" s="31">
        <v>825967.7600000035</v>
      </c>
      <c r="F12" s="141">
        <v>762918.00000000338</v>
      </c>
      <c r="G12" s="247">
        <f>E12/E11</f>
        <v>0.7840751202902202</v>
      </c>
      <c r="H12" s="215">
        <f>F12/F11</f>
        <v>0.7437966033660881</v>
      </c>
      <c r="I12" s="206">
        <f t="shared" si="0"/>
        <v>-7.6334408016119001E-2</v>
      </c>
      <c r="K12" s="31">
        <v>209751.90499999982</v>
      </c>
      <c r="L12" s="141">
        <v>211331.80199999968</v>
      </c>
      <c r="M12" s="247">
        <f>K12/K11</f>
        <v>0.90475133212046999</v>
      </c>
      <c r="N12" s="215">
        <f>L12/L11</f>
        <v>0.88370525837026959</v>
      </c>
      <c r="O12" s="206">
        <f t="shared" si="1"/>
        <v>7.5322176454123407E-3</v>
      </c>
      <c r="Q12" s="189">
        <f t="shared" si="2"/>
        <v>2.5394684291309257</v>
      </c>
      <c r="R12" s="190">
        <f t="shared" si="3"/>
        <v>2.7700460862110838</v>
      </c>
      <c r="S12" s="182">
        <f t="shared" si="4"/>
        <v>9.0797607261086502E-2</v>
      </c>
    </row>
    <row r="13" spans="1:19" ht="24" customHeight="1" x14ac:dyDescent="0.25">
      <c r="A13" s="8"/>
      <c r="B13" s="3" t="s">
        <v>37</v>
      </c>
      <c r="D13" s="3"/>
      <c r="E13" s="19">
        <v>103344.47999999995</v>
      </c>
      <c r="F13" s="140">
        <v>95382.36000000003</v>
      </c>
      <c r="G13" s="247">
        <f>E13/E11</f>
        <v>9.8102903662159735E-2</v>
      </c>
      <c r="H13" s="215">
        <f>F13/F11</f>
        <v>9.2991744052494676E-2</v>
      </c>
      <c r="I13" s="182">
        <f t="shared" si="0"/>
        <v>-7.704446333272881E-2</v>
      </c>
      <c r="K13" s="19">
        <v>11675.373999999996</v>
      </c>
      <c r="L13" s="140">
        <v>11089.585000000003</v>
      </c>
      <c r="M13" s="247">
        <f>K13/K11</f>
        <v>5.0360973739450449E-2</v>
      </c>
      <c r="N13" s="215">
        <f>L13/L11</f>
        <v>4.6372218875245688E-2</v>
      </c>
      <c r="O13" s="182">
        <f t="shared" si="1"/>
        <v>-5.0173039424689397E-2</v>
      </c>
      <c r="Q13" s="189">
        <f t="shared" si="2"/>
        <v>1.1297530356725392</v>
      </c>
      <c r="R13" s="190">
        <f t="shared" si="3"/>
        <v>1.1626452731930725</v>
      </c>
      <c r="S13" s="182">
        <f t="shared" si="4"/>
        <v>2.9114537852029509E-2</v>
      </c>
    </row>
    <row r="14" spans="1:19" ht="24" customHeight="1" thickBot="1" x14ac:dyDescent="0.3">
      <c r="A14" s="8"/>
      <c r="B14" t="s">
        <v>36</v>
      </c>
      <c r="E14" s="19">
        <v>124117.12999999995</v>
      </c>
      <c r="F14" s="140">
        <v>167407.46999999994</v>
      </c>
      <c r="G14" s="247">
        <f>E14/E11</f>
        <v>0.11782197604762011</v>
      </c>
      <c r="H14" s="215">
        <f>F14/F11</f>
        <v>0.16321165258141726</v>
      </c>
      <c r="I14" s="186">
        <f t="shared" si="0"/>
        <v>0.34878618285807944</v>
      </c>
      <c r="K14" s="19">
        <v>10406.482999999997</v>
      </c>
      <c r="L14" s="140">
        <v>16721.471999999998</v>
      </c>
      <c r="M14" s="247">
        <f>K14/K11</f>
        <v>4.4887694140079586E-2</v>
      </c>
      <c r="N14" s="215">
        <f>L14/L11</f>
        <v>6.992252275448467E-2</v>
      </c>
      <c r="O14" s="209">
        <f t="shared" si="1"/>
        <v>0.60683220257987291</v>
      </c>
      <c r="Q14" s="189">
        <f t="shared" si="2"/>
        <v>0.83844051179720325</v>
      </c>
      <c r="R14" s="190">
        <f t="shared" si="3"/>
        <v>0.99884861768713207</v>
      </c>
      <c r="S14" s="182">
        <f t="shared" si="4"/>
        <v>0.19131721765935772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1721793.5500000045</v>
      </c>
      <c r="F15" s="145">
        <v>1708013.3500000038</v>
      </c>
      <c r="G15" s="243">
        <f>G7+G11</f>
        <v>1</v>
      </c>
      <c r="H15" s="244">
        <f>H7+H11</f>
        <v>0.99999999999999978</v>
      </c>
      <c r="I15" s="164">
        <f t="shared" si="0"/>
        <v>-8.0033985491469728E-3</v>
      </c>
      <c r="J15" s="1"/>
      <c r="K15" s="17">
        <v>370998.34099999972</v>
      </c>
      <c r="L15" s="145">
        <v>377260.24699999951</v>
      </c>
      <c r="M15" s="243">
        <f>M7+M11</f>
        <v>0.99999999999999989</v>
      </c>
      <c r="N15" s="244">
        <f>N7+N11</f>
        <v>0.99999999999999989</v>
      </c>
      <c r="O15" s="164">
        <f t="shared" si="1"/>
        <v>1.687852830587129E-2</v>
      </c>
      <c r="Q15" s="191">
        <f t="shared" si="2"/>
        <v>2.1547202392528346</v>
      </c>
      <c r="R15" s="192">
        <f t="shared" si="3"/>
        <v>2.208766383471175</v>
      </c>
      <c r="S15" s="57">
        <f t="shared" si="4"/>
        <v>2.5082673487617734E-2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1313907.4000000046</v>
      </c>
      <c r="F16" s="181">
        <f t="shared" ref="F16:F17" si="5">F8+F12</f>
        <v>1222160.9700000037</v>
      </c>
      <c r="G16" s="245">
        <f>E16/E15</f>
        <v>0.76310391568141323</v>
      </c>
      <c r="H16" s="246">
        <f>F16/F15</f>
        <v>0.71554532638752555</v>
      </c>
      <c r="I16" s="207">
        <f t="shared" si="0"/>
        <v>-6.9827165902255017E-2</v>
      </c>
      <c r="J16" s="3"/>
      <c r="K16" s="180">
        <f t="shared" ref="K16:L18" si="6">K8+K12</f>
        <v>329328.40199999971</v>
      </c>
      <c r="L16" s="181">
        <f t="shared" si="6"/>
        <v>324364.58199999953</v>
      </c>
      <c r="M16" s="250">
        <f>K16/K15</f>
        <v>0.88768160286732911</v>
      </c>
      <c r="N16" s="246">
        <f>L16/L15</f>
        <v>0.85978998471047485</v>
      </c>
      <c r="O16" s="207">
        <f t="shared" si="1"/>
        <v>-1.5072553626881492E-2</v>
      </c>
      <c r="P16" s="3"/>
      <c r="Q16" s="189">
        <f t="shared" si="2"/>
        <v>2.5064810655606213</v>
      </c>
      <c r="R16" s="190">
        <f t="shared" si="3"/>
        <v>2.6540250422168081</v>
      </c>
      <c r="S16" s="182">
        <f t="shared" si="4"/>
        <v>5.8864987525124521E-2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225373.94999999992</v>
      </c>
      <c r="F17" s="140">
        <f t="shared" si="5"/>
        <v>240156.89000000007</v>
      </c>
      <c r="G17" s="248">
        <f>E17/E15</f>
        <v>0.13089487412703998</v>
      </c>
      <c r="H17" s="215">
        <f>F17/F15</f>
        <v>0.14060597945560527</v>
      </c>
      <c r="I17" s="182">
        <f t="shared" si="0"/>
        <v>6.559294008912811E-2</v>
      </c>
      <c r="K17" s="19">
        <f t="shared" si="6"/>
        <v>27530.995999999992</v>
      </c>
      <c r="L17" s="140">
        <f t="shared" si="6"/>
        <v>31132.286999999986</v>
      </c>
      <c r="M17" s="247">
        <f>K17/K15</f>
        <v>7.4207868223324508E-2</v>
      </c>
      <c r="N17" s="215">
        <f>L17/L15</f>
        <v>8.2522044788885557E-2</v>
      </c>
      <c r="O17" s="182">
        <f t="shared" si="1"/>
        <v>0.1308085984248443</v>
      </c>
      <c r="Q17" s="189">
        <f t="shared" si="2"/>
        <v>1.2215695735909142</v>
      </c>
      <c r="R17" s="190">
        <f t="shared" si="3"/>
        <v>1.296331202490171</v>
      </c>
      <c r="S17" s="182">
        <f t="shared" si="4"/>
        <v>6.1201286046678599E-2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182512.19999999995</v>
      </c>
      <c r="F18" s="142">
        <f>F10+F14</f>
        <v>245695.48999999993</v>
      </c>
      <c r="G18" s="249">
        <f>E18/E15</f>
        <v>0.10600121019154676</v>
      </c>
      <c r="H18" s="221">
        <f>F18/F15</f>
        <v>0.14384869415686907</v>
      </c>
      <c r="I18" s="208">
        <f t="shared" si="0"/>
        <v>0.34618666587767827</v>
      </c>
      <c r="K18" s="21">
        <f t="shared" si="6"/>
        <v>14138.942999999996</v>
      </c>
      <c r="L18" s="142">
        <f t="shared" si="6"/>
        <v>21763.377999999997</v>
      </c>
      <c r="M18" s="249">
        <f>K18/K15</f>
        <v>3.811052890934627E-2</v>
      </c>
      <c r="N18" s="221">
        <f>L18/L15</f>
        <v>5.7687970500639646E-2</v>
      </c>
      <c r="O18" s="208">
        <f t="shared" si="1"/>
        <v>0.53925070636468397</v>
      </c>
      <c r="Q18" s="193">
        <f t="shared" si="2"/>
        <v>0.7746848155904098</v>
      </c>
      <c r="R18" s="194">
        <f t="shared" si="3"/>
        <v>0.88578662962026711</v>
      </c>
      <c r="S18" s="186">
        <f t="shared" si="4"/>
        <v>0.14341550498209182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F5</f>
        <v>2022/2021</v>
      </c>
    </row>
    <row r="6" spans="1:16" ht="19.5" customHeight="1" thickBot="1" x14ac:dyDescent="0.3">
      <c r="A6" s="367"/>
      <c r="B6" s="99"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169273.63999999998</v>
      </c>
      <c r="C7" s="147">
        <v>145478.08000000007</v>
      </c>
      <c r="D7" s="247">
        <f>B7/$B$33</f>
        <v>9.8312390588290957E-2</v>
      </c>
      <c r="E7" s="246">
        <f>C7/$C$33</f>
        <v>8.5173854173915028E-2</v>
      </c>
      <c r="F7" s="52">
        <f>(C7-B7)/B7</f>
        <v>-0.14057451591399531</v>
      </c>
      <c r="H7" s="39">
        <v>45084.482999999986</v>
      </c>
      <c r="I7" s="147">
        <v>43834.180000000008</v>
      </c>
      <c r="J7" s="247">
        <f>H7/$H$33</f>
        <v>0.12152206093018626</v>
      </c>
      <c r="K7" s="246">
        <f>I7/$I$33</f>
        <v>0.11619082675307693</v>
      </c>
      <c r="L7" s="52">
        <f>(I7-H7)/H7</f>
        <v>-2.773244621658362E-2</v>
      </c>
      <c r="N7" s="27">
        <f t="shared" ref="N7:N33" si="0">(H7/B7)*10</f>
        <v>2.6634083723845006</v>
      </c>
      <c r="O7" s="151">
        <f t="shared" ref="O7:O33" si="1">(I7/C7)*10</f>
        <v>3.0131123534212154</v>
      </c>
      <c r="P7" s="61">
        <f>(O7-N7)/N7</f>
        <v>0.13129942244779808</v>
      </c>
    </row>
    <row r="8" spans="1:16" ht="20.100000000000001" customHeight="1" x14ac:dyDescent="0.25">
      <c r="A8" s="8" t="s">
        <v>167</v>
      </c>
      <c r="B8" s="19">
        <v>166023.61999999994</v>
      </c>
      <c r="C8" s="140">
        <v>141831.27999999985</v>
      </c>
      <c r="D8" s="247">
        <f t="shared" ref="D8:D32" si="2">B8/$B$33</f>
        <v>9.6424812370797891E-2</v>
      </c>
      <c r="E8" s="215">
        <f t="shared" ref="E8:E32" si="3">C8/$C$33</f>
        <v>8.3038742056670611E-2</v>
      </c>
      <c r="F8" s="52">
        <f t="shared" ref="F8:F33" si="4">(C8-B8)/B8</f>
        <v>-0.14571625410890385</v>
      </c>
      <c r="H8" s="19">
        <v>42896.00999999998</v>
      </c>
      <c r="I8" s="140">
        <v>39260.821999999993</v>
      </c>
      <c r="J8" s="247">
        <f t="shared" ref="J8:J32" si="5">H8/$H$33</f>
        <v>0.11562318549559232</v>
      </c>
      <c r="K8" s="215">
        <f t="shared" ref="K8:K32" si="6">I8/$I$33</f>
        <v>0.10406827200110484</v>
      </c>
      <c r="L8" s="52">
        <f t="shared" ref="L8:L33" si="7">(I8-H8)/H8</f>
        <v>-8.4744198819423744E-2</v>
      </c>
      <c r="N8" s="27">
        <f t="shared" si="0"/>
        <v>2.5837293512814616</v>
      </c>
      <c r="O8" s="152">
        <f t="shared" si="1"/>
        <v>2.7681356327038742</v>
      </c>
      <c r="P8" s="52">
        <f t="shared" ref="P8:P71" si="8">(O8-N8)/N8</f>
        <v>7.1372135526095989E-2</v>
      </c>
    </row>
    <row r="9" spans="1:16" ht="20.100000000000001" customHeight="1" x14ac:dyDescent="0.25">
      <c r="A9" s="8" t="s">
        <v>166</v>
      </c>
      <c r="B9" s="19">
        <v>121531.67000000001</v>
      </c>
      <c r="C9" s="140">
        <v>115236.29000000004</v>
      </c>
      <c r="D9" s="247">
        <f t="shared" si="2"/>
        <v>7.0584345027892612E-2</v>
      </c>
      <c r="E9" s="215">
        <f t="shared" si="3"/>
        <v>6.7468026523329019E-2</v>
      </c>
      <c r="F9" s="52">
        <f t="shared" si="4"/>
        <v>-5.1800324968791882E-2</v>
      </c>
      <c r="H9" s="19">
        <v>29145.312000000002</v>
      </c>
      <c r="I9" s="140">
        <v>29394.361000000008</v>
      </c>
      <c r="J9" s="247">
        <f t="shared" si="5"/>
        <v>7.8559143745605117E-2</v>
      </c>
      <c r="K9" s="215">
        <f t="shared" si="6"/>
        <v>7.7915341554658984E-2</v>
      </c>
      <c r="L9" s="52">
        <f t="shared" si="7"/>
        <v>8.5450792223465081E-3</v>
      </c>
      <c r="N9" s="27">
        <f t="shared" si="0"/>
        <v>2.3981660089094472</v>
      </c>
      <c r="O9" s="152">
        <f t="shared" si="1"/>
        <v>2.5507902935785243</v>
      </c>
      <c r="P9" s="52">
        <f t="shared" si="8"/>
        <v>6.3642084869046295E-2</v>
      </c>
    </row>
    <row r="10" spans="1:16" ht="20.100000000000001" customHeight="1" x14ac:dyDescent="0.25">
      <c r="A10" s="8" t="s">
        <v>168</v>
      </c>
      <c r="B10" s="19">
        <v>83058.690000000031</v>
      </c>
      <c r="C10" s="140">
        <v>76672.530000000013</v>
      </c>
      <c r="D10" s="247">
        <f t="shared" si="2"/>
        <v>4.823963360764133E-2</v>
      </c>
      <c r="E10" s="215">
        <f t="shared" si="3"/>
        <v>4.4889889180315848E-2</v>
      </c>
      <c r="F10" s="52">
        <f t="shared" si="4"/>
        <v>-7.6887319075222782E-2</v>
      </c>
      <c r="H10" s="19">
        <v>26537.889999999992</v>
      </c>
      <c r="I10" s="140">
        <v>27326.292999999998</v>
      </c>
      <c r="J10" s="247">
        <f t="shared" si="5"/>
        <v>7.1531020673755552E-2</v>
      </c>
      <c r="K10" s="215">
        <f t="shared" si="6"/>
        <v>7.2433534191054055E-2</v>
      </c>
      <c r="L10" s="52">
        <f t="shared" si="7"/>
        <v>2.9708578941280032E-2</v>
      </c>
      <c r="N10" s="27">
        <f t="shared" si="0"/>
        <v>3.1950768787709007</v>
      </c>
      <c r="O10" s="152">
        <f t="shared" si="1"/>
        <v>3.564026516406853</v>
      </c>
      <c r="P10" s="52">
        <f t="shared" si="8"/>
        <v>0.11547441630821784</v>
      </c>
    </row>
    <row r="11" spans="1:16" ht="20.100000000000001" customHeight="1" x14ac:dyDescent="0.25">
      <c r="A11" s="8" t="s">
        <v>172</v>
      </c>
      <c r="B11" s="19">
        <v>128674.20000000003</v>
      </c>
      <c r="C11" s="140">
        <v>194879.46000000005</v>
      </c>
      <c r="D11" s="247">
        <f t="shared" si="2"/>
        <v>7.4732653052394168E-2</v>
      </c>
      <c r="E11" s="215">
        <f t="shared" si="3"/>
        <v>0.11409715269497166</v>
      </c>
      <c r="F11" s="52">
        <f t="shared" si="4"/>
        <v>0.51451852818980037</v>
      </c>
      <c r="H11" s="19">
        <v>14105.133</v>
      </c>
      <c r="I11" s="140">
        <v>24750.862000000008</v>
      </c>
      <c r="J11" s="247">
        <f t="shared" si="5"/>
        <v>3.8019396426357634E-2</v>
      </c>
      <c r="K11" s="215">
        <f t="shared" si="6"/>
        <v>6.5606864748726124E-2</v>
      </c>
      <c r="L11" s="52">
        <f t="shared" si="7"/>
        <v>0.75474148311823852</v>
      </c>
      <c r="N11" s="27">
        <f t="shared" si="0"/>
        <v>1.0961896790498791</v>
      </c>
      <c r="O11" s="152">
        <f t="shared" si="1"/>
        <v>1.2700600668741591</v>
      </c>
      <c r="P11" s="52">
        <f t="shared" si="8"/>
        <v>0.15861341440012636</v>
      </c>
    </row>
    <row r="12" spans="1:16" ht="20.100000000000001" customHeight="1" x14ac:dyDescent="0.25">
      <c r="A12" s="8" t="s">
        <v>165</v>
      </c>
      <c r="B12" s="19">
        <v>139545.81999999998</v>
      </c>
      <c r="C12" s="140">
        <v>134231.97</v>
      </c>
      <c r="D12" s="247">
        <f t="shared" si="2"/>
        <v>8.1046778227273561E-2</v>
      </c>
      <c r="E12" s="215">
        <f t="shared" si="3"/>
        <v>7.858953210172509E-2</v>
      </c>
      <c r="F12" s="52">
        <f t="shared" si="4"/>
        <v>-3.8079607113992935E-2</v>
      </c>
      <c r="H12" s="19">
        <v>21769.805999999993</v>
      </c>
      <c r="I12" s="140">
        <v>22596.234</v>
      </c>
      <c r="J12" s="247">
        <f t="shared" si="5"/>
        <v>5.8678984766673145E-2</v>
      </c>
      <c r="K12" s="215">
        <f t="shared" si="6"/>
        <v>5.9895613650488864E-2</v>
      </c>
      <c r="L12" s="52">
        <f t="shared" si="7"/>
        <v>3.7962120562765114E-2</v>
      </c>
      <c r="N12" s="27">
        <f t="shared" si="0"/>
        <v>1.5600471587038578</v>
      </c>
      <c r="O12" s="152">
        <f t="shared" si="1"/>
        <v>1.6833720014688005</v>
      </c>
      <c r="P12" s="52">
        <f t="shared" si="8"/>
        <v>7.9051996650796985E-2</v>
      </c>
    </row>
    <row r="13" spans="1:16" ht="20.100000000000001" customHeight="1" x14ac:dyDescent="0.25">
      <c r="A13" s="8" t="s">
        <v>169</v>
      </c>
      <c r="B13" s="19">
        <v>127848.31000000007</v>
      </c>
      <c r="C13" s="140">
        <v>120870.42999999993</v>
      </c>
      <c r="D13" s="247">
        <f t="shared" si="2"/>
        <v>7.4252984627570559E-2</v>
      </c>
      <c r="E13" s="215">
        <f t="shared" si="3"/>
        <v>7.0766677555535465E-2</v>
      </c>
      <c r="F13" s="52">
        <f t="shared" si="4"/>
        <v>-5.4579368315468009E-2</v>
      </c>
      <c r="H13" s="19">
        <v>25310.482999999997</v>
      </c>
      <c r="I13" s="140">
        <v>22356.753000000015</v>
      </c>
      <c r="J13" s="247">
        <f t="shared" si="5"/>
        <v>6.8222631216563898E-2</v>
      </c>
      <c r="K13" s="215">
        <f t="shared" si="6"/>
        <v>5.9260823735822921E-2</v>
      </c>
      <c r="L13" s="52">
        <f t="shared" si="7"/>
        <v>-0.11669986700767353</v>
      </c>
      <c r="N13" s="27">
        <f t="shared" si="0"/>
        <v>1.9797276162664945</v>
      </c>
      <c r="O13" s="152">
        <f t="shared" si="1"/>
        <v>1.849646187243648</v>
      </c>
      <c r="P13" s="52">
        <f t="shared" si="8"/>
        <v>-6.5706730539104627E-2</v>
      </c>
    </row>
    <row r="14" spans="1:16" ht="20.100000000000001" customHeight="1" x14ac:dyDescent="0.25">
      <c r="A14" s="8" t="s">
        <v>174</v>
      </c>
      <c r="B14" s="19">
        <v>84012.609999999957</v>
      </c>
      <c r="C14" s="140">
        <v>82848.3</v>
      </c>
      <c r="D14" s="247">
        <f t="shared" si="2"/>
        <v>4.8793660540777377E-2</v>
      </c>
      <c r="E14" s="215">
        <f t="shared" si="3"/>
        <v>4.8505651317069631E-2</v>
      </c>
      <c r="F14" s="52">
        <f t="shared" si="4"/>
        <v>-1.3858752870550679E-2</v>
      </c>
      <c r="H14" s="19">
        <v>18187.260000000009</v>
      </c>
      <c r="I14" s="140">
        <v>18215.799999999988</v>
      </c>
      <c r="J14" s="247">
        <f t="shared" si="5"/>
        <v>4.9022483364689826E-2</v>
      </c>
      <c r="K14" s="215">
        <f t="shared" si="6"/>
        <v>4.8284440634424941E-2</v>
      </c>
      <c r="L14" s="52">
        <f t="shared" si="7"/>
        <v>1.569230329361269E-3</v>
      </c>
      <c r="N14" s="27">
        <f t="shared" si="0"/>
        <v>2.1648250185299585</v>
      </c>
      <c r="O14" s="152">
        <f t="shared" si="1"/>
        <v>2.198693274333932</v>
      </c>
      <c r="P14" s="52">
        <f t="shared" si="8"/>
        <v>1.5644800625489848E-2</v>
      </c>
    </row>
    <row r="15" spans="1:16" ht="20.100000000000001" customHeight="1" x14ac:dyDescent="0.25">
      <c r="A15" s="8" t="s">
        <v>173</v>
      </c>
      <c r="B15" s="19">
        <v>64414.62</v>
      </c>
      <c r="C15" s="140">
        <v>56048.149999999994</v>
      </c>
      <c r="D15" s="247">
        <f t="shared" si="2"/>
        <v>3.7411349345570513E-2</v>
      </c>
      <c r="E15" s="215">
        <f t="shared" si="3"/>
        <v>3.2814819626556198E-2</v>
      </c>
      <c r="F15" s="52">
        <f t="shared" si="4"/>
        <v>-0.12988464420033849</v>
      </c>
      <c r="H15" s="19">
        <v>19243.713999999996</v>
      </c>
      <c r="I15" s="140">
        <v>17929.532000000003</v>
      </c>
      <c r="J15" s="247">
        <f t="shared" si="5"/>
        <v>5.187008100394716E-2</v>
      </c>
      <c r="K15" s="215">
        <f t="shared" si="6"/>
        <v>4.7525632882279283E-2</v>
      </c>
      <c r="L15" s="52">
        <f t="shared" si="7"/>
        <v>-6.829149508249778E-2</v>
      </c>
      <c r="N15" s="27">
        <f t="shared" si="0"/>
        <v>2.9874761350761672</v>
      </c>
      <c r="O15" s="152">
        <f t="shared" si="1"/>
        <v>3.1989516157089937</v>
      </c>
      <c r="P15" s="52">
        <f t="shared" si="8"/>
        <v>7.0787337227527294E-2</v>
      </c>
    </row>
    <row r="16" spans="1:16" ht="20.100000000000001" customHeight="1" x14ac:dyDescent="0.25">
      <c r="A16" s="8" t="s">
        <v>175</v>
      </c>
      <c r="B16" s="19">
        <v>83323.16</v>
      </c>
      <c r="C16" s="140">
        <v>68543.73</v>
      </c>
      <c r="D16" s="247">
        <f t="shared" si="2"/>
        <v>4.8393235065841693E-2</v>
      </c>
      <c r="E16" s="215">
        <f t="shared" si="3"/>
        <v>4.0130675793605478E-2</v>
      </c>
      <c r="F16" s="52">
        <f t="shared" si="4"/>
        <v>-0.1773748139172831</v>
      </c>
      <c r="H16" s="19">
        <v>18432.247000000007</v>
      </c>
      <c r="I16" s="140">
        <v>15868.864000000001</v>
      </c>
      <c r="J16" s="247">
        <f t="shared" si="5"/>
        <v>4.9682828635613817E-2</v>
      </c>
      <c r="K16" s="215">
        <f t="shared" si="6"/>
        <v>4.2063440625378166E-2</v>
      </c>
      <c r="L16" s="52">
        <f t="shared" si="7"/>
        <v>-0.13907056475534449</v>
      </c>
      <c r="N16" s="27">
        <f t="shared" si="0"/>
        <v>2.2121396980143344</v>
      </c>
      <c r="O16" s="152">
        <f t="shared" si="1"/>
        <v>2.3151445070176373</v>
      </c>
      <c r="P16" s="52">
        <f t="shared" si="8"/>
        <v>4.6563428654963469E-2</v>
      </c>
    </row>
    <row r="17" spans="1:16" ht="20.100000000000001" customHeight="1" x14ac:dyDescent="0.25">
      <c r="A17" s="8" t="s">
        <v>170</v>
      </c>
      <c r="B17" s="19">
        <v>36456.410000000025</v>
      </c>
      <c r="C17" s="140">
        <v>40345.49000000002</v>
      </c>
      <c r="D17" s="247">
        <f t="shared" si="2"/>
        <v>2.1173508287332152E-2</v>
      </c>
      <c r="E17" s="215">
        <f t="shared" si="3"/>
        <v>2.3621296636820797E-2</v>
      </c>
      <c r="F17" s="52">
        <f t="shared" si="4"/>
        <v>0.10667753626865596</v>
      </c>
      <c r="H17" s="19">
        <v>9459.9590000000007</v>
      </c>
      <c r="I17" s="140">
        <v>10751.262999999997</v>
      </c>
      <c r="J17" s="247">
        <f t="shared" si="5"/>
        <v>2.5498655801266798E-2</v>
      </c>
      <c r="K17" s="215">
        <f t="shared" si="6"/>
        <v>2.8498266343975537E-2</v>
      </c>
      <c r="L17" s="52">
        <f t="shared" si="7"/>
        <v>0.13650207152060556</v>
      </c>
      <c r="N17" s="27">
        <f t="shared" si="0"/>
        <v>2.5948685018629081</v>
      </c>
      <c r="O17" s="152">
        <f t="shared" si="1"/>
        <v>2.6647992129975351</v>
      </c>
      <c r="P17" s="52">
        <f t="shared" si="8"/>
        <v>2.6949616554527659E-2</v>
      </c>
    </row>
    <row r="18" spans="1:16" ht="20.100000000000001" customHeight="1" x14ac:dyDescent="0.25">
      <c r="A18" s="8" t="s">
        <v>176</v>
      </c>
      <c r="B18" s="19">
        <v>34059.969999999994</v>
      </c>
      <c r="C18" s="140">
        <v>69003.030000000028</v>
      </c>
      <c r="D18" s="247">
        <f t="shared" si="2"/>
        <v>1.9781680562109209E-2</v>
      </c>
      <c r="E18" s="215">
        <f t="shared" si="3"/>
        <v>4.0399584698796433E-2</v>
      </c>
      <c r="F18" s="52">
        <f t="shared" si="4"/>
        <v>1.0259275037529405</v>
      </c>
      <c r="H18" s="19">
        <v>7030.3319999999976</v>
      </c>
      <c r="I18" s="140">
        <v>9651.7050000000017</v>
      </c>
      <c r="J18" s="247">
        <f t="shared" si="5"/>
        <v>1.8949766678336716E-2</v>
      </c>
      <c r="K18" s="215">
        <f t="shared" si="6"/>
        <v>2.5583678844381404E-2</v>
      </c>
      <c r="L18" s="52">
        <f t="shared" si="7"/>
        <v>0.37286617474110823</v>
      </c>
      <c r="N18" s="27">
        <f t="shared" si="0"/>
        <v>2.0641039906964096</v>
      </c>
      <c r="O18" s="152">
        <f t="shared" si="1"/>
        <v>1.3987364033144627</v>
      </c>
      <c r="P18" s="52">
        <f t="shared" si="8"/>
        <v>-0.32235177606408194</v>
      </c>
    </row>
    <row r="19" spans="1:16" ht="20.100000000000001" customHeight="1" x14ac:dyDescent="0.25">
      <c r="A19" s="8" t="s">
        <v>171</v>
      </c>
      <c r="B19" s="19">
        <v>29262.189999999991</v>
      </c>
      <c r="C19" s="140">
        <v>35027.42000000002</v>
      </c>
      <c r="D19" s="247">
        <f t="shared" si="2"/>
        <v>1.6995179242017724E-2</v>
      </c>
      <c r="E19" s="215">
        <f t="shared" si="3"/>
        <v>2.0507696851432704E-2</v>
      </c>
      <c r="F19" s="52">
        <f t="shared" si="4"/>
        <v>0.19701977193094675</v>
      </c>
      <c r="H19" s="19">
        <v>7032.4730000000018</v>
      </c>
      <c r="I19" s="140">
        <v>7297.8740000000016</v>
      </c>
      <c r="J19" s="247">
        <f t="shared" si="5"/>
        <v>1.8955537593630389E-2</v>
      </c>
      <c r="K19" s="215">
        <f t="shared" si="6"/>
        <v>1.9344402327128842E-2</v>
      </c>
      <c r="L19" s="52">
        <f t="shared" si="7"/>
        <v>3.7739355700334688E-2</v>
      </c>
      <c r="N19" s="27">
        <f t="shared" si="0"/>
        <v>2.4032627086352742</v>
      </c>
      <c r="O19" s="152">
        <f t="shared" si="1"/>
        <v>2.0834746036105418</v>
      </c>
      <c r="P19" s="52">
        <f t="shared" si="8"/>
        <v>-0.13306414811651138</v>
      </c>
    </row>
    <row r="20" spans="1:16" ht="20.100000000000001" customHeight="1" x14ac:dyDescent="0.25">
      <c r="A20" s="8" t="s">
        <v>178</v>
      </c>
      <c r="B20" s="19">
        <v>33140.999999999978</v>
      </c>
      <c r="C20" s="140">
        <v>26496.25</v>
      </c>
      <c r="D20" s="247">
        <f t="shared" si="2"/>
        <v>1.9247952229812914E-2</v>
      </c>
      <c r="E20" s="215">
        <f t="shared" si="3"/>
        <v>1.551290568074307E-2</v>
      </c>
      <c r="F20" s="52">
        <f t="shared" si="4"/>
        <v>-0.20049938143085552</v>
      </c>
      <c r="H20" s="19">
        <v>7918.8649999999971</v>
      </c>
      <c r="I20" s="140">
        <v>6779.8719999999985</v>
      </c>
      <c r="J20" s="247">
        <f t="shared" si="5"/>
        <v>2.1344745042943473E-2</v>
      </c>
      <c r="K20" s="215">
        <f t="shared" si="6"/>
        <v>1.7971339556483931E-2</v>
      </c>
      <c r="L20" s="52">
        <f t="shared" si="7"/>
        <v>-0.14383285988585473</v>
      </c>
      <c r="N20" s="27">
        <f t="shared" si="0"/>
        <v>2.3894466069219402</v>
      </c>
      <c r="O20" s="152">
        <f t="shared" si="1"/>
        <v>2.5588043591074205</v>
      </c>
      <c r="P20" s="52">
        <f t="shared" si="8"/>
        <v>7.0877395500226384E-2</v>
      </c>
    </row>
    <row r="21" spans="1:16" ht="20.100000000000001" customHeight="1" x14ac:dyDescent="0.25">
      <c r="A21" s="8" t="s">
        <v>180</v>
      </c>
      <c r="B21" s="19">
        <v>30243.939999999991</v>
      </c>
      <c r="C21" s="140">
        <v>30793.149999999998</v>
      </c>
      <c r="D21" s="247">
        <f t="shared" si="2"/>
        <v>1.756536955316159E-2</v>
      </c>
      <c r="E21" s="215">
        <f t="shared" si="3"/>
        <v>1.802863543191861E-2</v>
      </c>
      <c r="F21" s="52">
        <f t="shared" si="4"/>
        <v>1.8159340350496878E-2</v>
      </c>
      <c r="H21" s="19">
        <v>6707.0209999999988</v>
      </c>
      <c r="I21" s="140">
        <v>6707.1260000000011</v>
      </c>
      <c r="J21" s="247">
        <f t="shared" si="5"/>
        <v>1.8078304560396954E-2</v>
      </c>
      <c r="K21" s="215">
        <f t="shared" si="6"/>
        <v>1.7778512454825385E-2</v>
      </c>
      <c r="L21" s="52">
        <f t="shared" si="7"/>
        <v>1.5655236505490581E-5</v>
      </c>
      <c r="N21" s="27">
        <f t="shared" si="0"/>
        <v>2.2176412861551773</v>
      </c>
      <c r="O21" s="152">
        <f t="shared" si="1"/>
        <v>2.1781227318413352</v>
      </c>
      <c r="P21" s="52">
        <f t="shared" si="8"/>
        <v>-1.7820084141000624E-2</v>
      </c>
    </row>
    <row r="22" spans="1:16" ht="20.100000000000001" customHeight="1" x14ac:dyDescent="0.25">
      <c r="A22" s="8" t="s">
        <v>179</v>
      </c>
      <c r="B22" s="19">
        <v>29401.34</v>
      </c>
      <c r="C22" s="140">
        <v>27897.820000000003</v>
      </c>
      <c r="D22" s="247">
        <f t="shared" si="2"/>
        <v>1.7075996132056608E-2</v>
      </c>
      <c r="E22" s="215">
        <f t="shared" si="3"/>
        <v>1.6333490601815263E-2</v>
      </c>
      <c r="F22" s="52">
        <f t="shared" si="4"/>
        <v>-5.1137805283704645E-2</v>
      </c>
      <c r="H22" s="19">
        <v>6227.7570000000014</v>
      </c>
      <c r="I22" s="140">
        <v>6340.7309999999989</v>
      </c>
      <c r="J22" s="247">
        <f t="shared" si="5"/>
        <v>1.678648207216648E-2</v>
      </c>
      <c r="K22" s="215">
        <f t="shared" si="6"/>
        <v>1.6807312857429157E-2</v>
      </c>
      <c r="L22" s="52">
        <f t="shared" si="7"/>
        <v>1.8140399504989902E-2</v>
      </c>
      <c r="N22" s="27">
        <f t="shared" si="0"/>
        <v>2.1181881506081019</v>
      </c>
      <c r="O22" s="152">
        <f t="shared" si="1"/>
        <v>2.2728410320232899</v>
      </c>
      <c r="P22" s="52">
        <f t="shared" si="8"/>
        <v>7.3011871665314199E-2</v>
      </c>
    </row>
    <row r="23" spans="1:16" ht="20.100000000000001" customHeight="1" x14ac:dyDescent="0.25">
      <c r="A23" s="8" t="s">
        <v>185</v>
      </c>
      <c r="B23" s="19">
        <v>69129.06</v>
      </c>
      <c r="C23" s="140">
        <v>65304.74</v>
      </c>
      <c r="D23" s="247">
        <f t="shared" si="2"/>
        <v>4.014944765009721E-2</v>
      </c>
      <c r="E23" s="215">
        <f t="shared" si="3"/>
        <v>3.82343264471557E-2</v>
      </c>
      <c r="F23" s="52">
        <f t="shared" si="4"/>
        <v>-5.5321452367499281E-2</v>
      </c>
      <c r="H23" s="19">
        <v>4212.8440000000001</v>
      </c>
      <c r="I23" s="140">
        <v>4633.0280000000002</v>
      </c>
      <c r="J23" s="247">
        <f t="shared" si="5"/>
        <v>1.1355425441107304E-2</v>
      </c>
      <c r="K23" s="215">
        <f t="shared" si="6"/>
        <v>1.2280721429947006E-2</v>
      </c>
      <c r="L23" s="52">
        <f t="shared" si="7"/>
        <v>9.9738798778212581E-2</v>
      </c>
      <c r="N23" s="27">
        <f t="shared" si="0"/>
        <v>0.60941722627213513</v>
      </c>
      <c r="O23" s="152">
        <f t="shared" si="1"/>
        <v>0.70944743061529691</v>
      </c>
      <c r="P23" s="52">
        <f t="shared" si="8"/>
        <v>0.16414075616972029</v>
      </c>
    </row>
    <row r="24" spans="1:16" ht="20.100000000000001" customHeight="1" x14ac:dyDescent="0.25">
      <c r="A24" s="8" t="s">
        <v>184</v>
      </c>
      <c r="B24" s="19">
        <v>28451.370000000006</v>
      </c>
      <c r="C24" s="140">
        <v>16130.7</v>
      </c>
      <c r="D24" s="247">
        <f t="shared" si="2"/>
        <v>1.6524263318328739E-2</v>
      </c>
      <c r="E24" s="215">
        <f t="shared" si="3"/>
        <v>9.4441299302490834E-3</v>
      </c>
      <c r="F24" s="52">
        <f t="shared" si="4"/>
        <v>-0.43304311883751129</v>
      </c>
      <c r="H24" s="19">
        <v>7330.6719999999996</v>
      </c>
      <c r="I24" s="140">
        <v>4237.3480000000009</v>
      </c>
      <c r="J24" s="247">
        <f t="shared" si="5"/>
        <v>1.9759312077355099E-2</v>
      </c>
      <c r="K24" s="215">
        <f t="shared" si="6"/>
        <v>1.1231896373115615E-2</v>
      </c>
      <c r="L24" s="52">
        <f t="shared" si="7"/>
        <v>-0.42197004585664166</v>
      </c>
      <c r="N24" s="27">
        <f t="shared" si="0"/>
        <v>2.5765620425308162</v>
      </c>
      <c r="O24" s="152">
        <f t="shared" si="1"/>
        <v>2.6268841401799059</v>
      </c>
      <c r="P24" s="52">
        <f t="shared" si="8"/>
        <v>1.9530714501895335E-2</v>
      </c>
    </row>
    <row r="25" spans="1:16" ht="20.100000000000001" customHeight="1" x14ac:dyDescent="0.25">
      <c r="A25" s="8" t="s">
        <v>177</v>
      </c>
      <c r="B25" s="19">
        <v>12594.229999999998</v>
      </c>
      <c r="C25" s="140">
        <v>16073.859999999997</v>
      </c>
      <c r="D25" s="247">
        <f t="shared" si="2"/>
        <v>7.3145993606492507E-3</v>
      </c>
      <c r="E25" s="215">
        <f t="shared" si="3"/>
        <v>9.4108515018339872E-3</v>
      </c>
      <c r="F25" s="52">
        <f t="shared" si="4"/>
        <v>0.27628763330509287</v>
      </c>
      <c r="H25" s="19">
        <v>3814.51</v>
      </c>
      <c r="I25" s="140">
        <v>3986.9280000000003</v>
      </c>
      <c r="J25" s="247">
        <f t="shared" si="5"/>
        <v>1.0281744090063204E-2</v>
      </c>
      <c r="K25" s="215">
        <f t="shared" si="6"/>
        <v>1.0568110559499265E-2</v>
      </c>
      <c r="L25" s="52">
        <f t="shared" si="7"/>
        <v>4.5200563112955561E-2</v>
      </c>
      <c r="N25" s="27">
        <f t="shared" si="0"/>
        <v>3.0287758759368382</v>
      </c>
      <c r="O25" s="152">
        <f t="shared" si="1"/>
        <v>2.4803799460739366</v>
      </c>
      <c r="P25" s="52">
        <f t="shared" si="8"/>
        <v>-0.18106190498274352</v>
      </c>
    </row>
    <row r="26" spans="1:16" ht="20.100000000000001" customHeight="1" x14ac:dyDescent="0.25">
      <c r="A26" s="8" t="s">
        <v>182</v>
      </c>
      <c r="B26" s="19">
        <v>11751.420000000002</v>
      </c>
      <c r="C26" s="140">
        <v>10629.800000000003</v>
      </c>
      <c r="D26" s="247">
        <f t="shared" si="2"/>
        <v>6.8251039737023105E-3</v>
      </c>
      <c r="E26" s="215">
        <f t="shared" si="3"/>
        <v>6.2234876559951972E-3</v>
      </c>
      <c r="F26" s="52">
        <f t="shared" si="4"/>
        <v>-9.5445486588003725E-2</v>
      </c>
      <c r="H26" s="19">
        <v>3341.8149999999996</v>
      </c>
      <c r="I26" s="140">
        <v>3851.159000000001</v>
      </c>
      <c r="J26" s="247">
        <f t="shared" si="5"/>
        <v>9.0076278804707699E-3</v>
      </c>
      <c r="K26" s="215">
        <f t="shared" si="6"/>
        <v>1.020822901597687E-2</v>
      </c>
      <c r="L26" s="52">
        <f t="shared" si="7"/>
        <v>0.15241537906796201</v>
      </c>
      <c r="N26" s="27">
        <f t="shared" si="0"/>
        <v>2.8437542016198885</v>
      </c>
      <c r="O26" s="152">
        <f t="shared" si="1"/>
        <v>3.6229834992191763</v>
      </c>
      <c r="P26" s="52">
        <f t="shared" si="8"/>
        <v>0.27401429320277232</v>
      </c>
    </row>
    <row r="27" spans="1:16" ht="20.100000000000001" customHeight="1" x14ac:dyDescent="0.25">
      <c r="A27" s="8" t="s">
        <v>183</v>
      </c>
      <c r="B27" s="19">
        <v>11682.02</v>
      </c>
      <c r="C27" s="140">
        <v>13030.209999999994</v>
      </c>
      <c r="D27" s="247">
        <f t="shared" si="2"/>
        <v>6.7847971668845005E-3</v>
      </c>
      <c r="E27" s="215">
        <f t="shared" si="3"/>
        <v>7.6288689429740084E-3</v>
      </c>
      <c r="F27" s="52">
        <f t="shared" si="4"/>
        <v>0.11540726689390989</v>
      </c>
      <c r="H27" s="19">
        <v>3312.5039999999999</v>
      </c>
      <c r="I27" s="140">
        <v>3680.0660000000003</v>
      </c>
      <c r="J27" s="247">
        <f t="shared" si="5"/>
        <v>8.9286221363453541E-3</v>
      </c>
      <c r="K27" s="215">
        <f t="shared" si="6"/>
        <v>9.7547144955349632E-3</v>
      </c>
      <c r="L27" s="52">
        <f t="shared" si="7"/>
        <v>0.11096197921572332</v>
      </c>
      <c r="N27" s="27">
        <f t="shared" si="0"/>
        <v>2.8355575491224978</v>
      </c>
      <c r="O27" s="152">
        <f t="shared" si="1"/>
        <v>2.8242568615548036</v>
      </c>
      <c r="P27" s="52">
        <f t="shared" si="8"/>
        <v>-3.9853493966967284E-3</v>
      </c>
    </row>
    <row r="28" spans="1:16" ht="20.100000000000001" customHeight="1" x14ac:dyDescent="0.25">
      <c r="A28" s="8" t="s">
        <v>186</v>
      </c>
      <c r="B28" s="19">
        <v>27065.040000000005</v>
      </c>
      <c r="C28" s="140">
        <v>18547.180000000004</v>
      </c>
      <c r="D28" s="247">
        <f t="shared" si="2"/>
        <v>1.5719097100810965E-2</v>
      </c>
      <c r="E28" s="215">
        <f t="shared" si="3"/>
        <v>1.0858919808794238E-2</v>
      </c>
      <c r="F28" s="52">
        <f t="shared" si="4"/>
        <v>-0.31471817518097145</v>
      </c>
      <c r="H28" s="19">
        <v>5548.3090000000002</v>
      </c>
      <c r="I28" s="140">
        <v>3618.8289999999988</v>
      </c>
      <c r="J28" s="247">
        <f t="shared" si="5"/>
        <v>1.4955077656263709E-2</v>
      </c>
      <c r="K28" s="215">
        <f t="shared" si="6"/>
        <v>9.5923941861809758E-3</v>
      </c>
      <c r="L28" s="52">
        <f t="shared" si="7"/>
        <v>-0.34776001120341377</v>
      </c>
      <c r="N28" s="27">
        <f t="shared" si="0"/>
        <v>2.0499910585759338</v>
      </c>
      <c r="O28" s="152">
        <f t="shared" si="1"/>
        <v>1.9511478294813542</v>
      </c>
      <c r="P28" s="52">
        <f t="shared" si="8"/>
        <v>-4.8216419618553323E-2</v>
      </c>
    </row>
    <row r="29" spans="1:16" ht="20.100000000000001" customHeight="1" x14ac:dyDescent="0.25">
      <c r="A29" s="8" t="s">
        <v>199</v>
      </c>
      <c r="B29" s="19">
        <v>8405.130000000001</v>
      </c>
      <c r="C29" s="140">
        <v>10839.030000000002</v>
      </c>
      <c r="D29" s="247">
        <f t="shared" si="2"/>
        <v>4.8816131295183474E-3</v>
      </c>
      <c r="E29" s="215">
        <f t="shared" si="3"/>
        <v>6.3459866985231721E-3</v>
      </c>
      <c r="F29" s="52">
        <f>(C29-B29)/B29</f>
        <v>0.28957315353837493</v>
      </c>
      <c r="H29" s="19">
        <v>2173.1899999999996</v>
      </c>
      <c r="I29" s="140">
        <v>2671.788</v>
      </c>
      <c r="J29" s="247">
        <f t="shared" si="5"/>
        <v>5.8576811803047963E-3</v>
      </c>
      <c r="K29" s="215">
        <f t="shared" si="6"/>
        <v>7.0820819878220573E-3</v>
      </c>
      <c r="L29" s="52">
        <f>(I29-H29)/H29</f>
        <v>0.22943138887994169</v>
      </c>
      <c r="N29" s="27">
        <f t="shared" si="0"/>
        <v>2.5855519188876306</v>
      </c>
      <c r="O29" s="152">
        <f t="shared" si="1"/>
        <v>2.4649696513433392</v>
      </c>
      <c r="P29" s="52">
        <f>(O29-N29)/N29</f>
        <v>-4.663695463372048E-2</v>
      </c>
    </row>
    <row r="30" spans="1:16" ht="20.100000000000001" customHeight="1" x14ac:dyDescent="0.25">
      <c r="A30" s="8" t="s">
        <v>181</v>
      </c>
      <c r="B30" s="19">
        <v>300.74</v>
      </c>
      <c r="C30" s="140">
        <v>1485.9500000000005</v>
      </c>
      <c r="D30" s="247">
        <f t="shared" si="2"/>
        <v>1.7466670147533086E-4</v>
      </c>
      <c r="E30" s="215">
        <f t="shared" si="3"/>
        <v>8.6998734523942723E-4</v>
      </c>
      <c r="F30" s="52">
        <f t="shared" si="4"/>
        <v>3.9409789186672888</v>
      </c>
      <c r="H30" s="19">
        <v>522.04700000000003</v>
      </c>
      <c r="I30" s="140">
        <v>2650.1329999999994</v>
      </c>
      <c r="J30" s="247">
        <f t="shared" si="5"/>
        <v>1.4071410631995263E-3</v>
      </c>
      <c r="K30" s="215">
        <f t="shared" si="6"/>
        <v>7.0246812938125434E-3</v>
      </c>
      <c r="L30" s="52">
        <f t="shared" si="7"/>
        <v>4.076426068917165</v>
      </c>
      <c r="N30" s="27">
        <f t="shared" si="0"/>
        <v>17.358748420562613</v>
      </c>
      <c r="O30" s="152">
        <f t="shared" si="1"/>
        <v>17.834604125307031</v>
      </c>
      <c r="P30" s="52">
        <f t="shared" si="8"/>
        <v>2.7413019257813268E-2</v>
      </c>
    </row>
    <row r="31" spans="1:16" ht="20.100000000000001" customHeight="1" x14ac:dyDescent="0.25">
      <c r="A31" s="8" t="s">
        <v>200</v>
      </c>
      <c r="B31" s="19">
        <v>9077.81</v>
      </c>
      <c r="C31" s="140">
        <v>10418.699999999995</v>
      </c>
      <c r="D31" s="247">
        <f t="shared" si="2"/>
        <v>5.2722987607892969E-3</v>
      </c>
      <c r="E31" s="215">
        <f t="shared" si="3"/>
        <v>6.0998937742494791E-3</v>
      </c>
      <c r="F31" s="52">
        <f t="shared" si="4"/>
        <v>0.14771073640007842</v>
      </c>
      <c r="H31" s="19">
        <v>1786.3779999999999</v>
      </c>
      <c r="I31" s="140">
        <v>2444.2470000000012</v>
      </c>
      <c r="J31" s="247">
        <f t="shared" si="5"/>
        <v>4.8150565719106576E-3</v>
      </c>
      <c r="K31" s="215">
        <f t="shared" si="6"/>
        <v>6.4789413128916321E-3</v>
      </c>
      <c r="L31" s="52">
        <f t="shared" si="7"/>
        <v>0.36826976149504825</v>
      </c>
      <c r="N31" s="27">
        <f t="shared" si="0"/>
        <v>1.9678512769048924</v>
      </c>
      <c r="O31" s="152">
        <f t="shared" si="1"/>
        <v>2.3460191770566405</v>
      </c>
      <c r="P31" s="52">
        <f t="shared" si="8"/>
        <v>0.19217300849408919</v>
      </c>
    </row>
    <row r="32" spans="1:16" ht="20.100000000000001" customHeight="1" thickBot="1" x14ac:dyDescent="0.3">
      <c r="A32" s="8" t="s">
        <v>17</v>
      </c>
      <c r="B32" s="19">
        <f>B33-SUM(B7:B31)</f>
        <v>183065.53999999911</v>
      </c>
      <c r="C32" s="140">
        <f>C33-SUM(C7:C31)</f>
        <v>179349.80000000005</v>
      </c>
      <c r="D32" s="247">
        <f t="shared" si="2"/>
        <v>0.10632258437720318</v>
      </c>
      <c r="E32" s="215">
        <f t="shared" si="3"/>
        <v>0.10500491696976494</v>
      </c>
      <c r="F32" s="52">
        <f t="shared" si="4"/>
        <v>-2.0297320839296557E-2</v>
      </c>
      <c r="H32" s="19">
        <f>H33-SUM(H7:H31)</f>
        <v>33867.326999999699</v>
      </c>
      <c r="I32" s="140">
        <f>I33-SUM(I7:I31)</f>
        <v>36424.449000000022</v>
      </c>
      <c r="J32" s="247">
        <f t="shared" si="5"/>
        <v>9.1287003895253876E-2</v>
      </c>
      <c r="K32" s="215">
        <f t="shared" si="6"/>
        <v>9.6549926183979895E-2</v>
      </c>
      <c r="L32" s="52">
        <f t="shared" si="7"/>
        <v>7.5504098684857704E-2</v>
      </c>
      <c r="N32" s="27">
        <f t="shared" si="0"/>
        <v>1.8500110397620362</v>
      </c>
      <c r="O32" s="152">
        <f t="shared" si="1"/>
        <v>2.030916622154026</v>
      </c>
      <c r="P32" s="52">
        <f t="shared" si="8"/>
        <v>9.7786217759683977E-2</v>
      </c>
    </row>
    <row r="33" spans="1:16" ht="26.25" customHeight="1" thickBot="1" x14ac:dyDescent="0.3">
      <c r="A33" s="12" t="s">
        <v>18</v>
      </c>
      <c r="B33" s="17">
        <v>1721793.5499999991</v>
      </c>
      <c r="C33" s="145">
        <v>1708013.3499999999</v>
      </c>
      <c r="D33" s="243">
        <f>SUM(D7:D32)</f>
        <v>1</v>
      </c>
      <c r="E33" s="244">
        <f>SUM(E7:E32)</f>
        <v>1.0000000000000002</v>
      </c>
      <c r="F33" s="57">
        <f t="shared" si="4"/>
        <v>-8.003398549146187E-3</v>
      </c>
      <c r="G33" s="1"/>
      <c r="H33" s="17">
        <v>370998.34099999972</v>
      </c>
      <c r="I33" s="145">
        <v>377260.24699999997</v>
      </c>
      <c r="J33" s="243">
        <f>SUM(J7:J32)</f>
        <v>0.99999999999999978</v>
      </c>
      <c r="K33" s="244">
        <f>SUM(K7:K32)</f>
        <v>1</v>
      </c>
      <c r="L33" s="57">
        <f t="shared" si="7"/>
        <v>1.6878528305872546E-2</v>
      </c>
      <c r="N33" s="29">
        <f t="shared" si="0"/>
        <v>2.1547202392528413</v>
      </c>
      <c r="O33" s="146">
        <f t="shared" si="1"/>
        <v>2.208766383471183</v>
      </c>
      <c r="P33" s="57">
        <f t="shared" si="8"/>
        <v>2.5082673487618275E-2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F37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165</v>
      </c>
      <c r="B39" s="39">
        <v>139545.81999999998</v>
      </c>
      <c r="C39" s="147">
        <v>134231.97</v>
      </c>
      <c r="D39" s="247">
        <f t="shared" ref="D39:D61" si="9">B39/$B$62</f>
        <v>0.20878710166663925</v>
      </c>
      <c r="E39" s="246">
        <f t="shared" ref="E39:E61" si="10">C39/$C$62</f>
        <v>0.19673293864015642</v>
      </c>
      <c r="F39" s="52">
        <f>(C39-B39)/B39</f>
        <v>-3.8079607113992935E-2</v>
      </c>
      <c r="H39" s="39">
        <v>21769.805999999993</v>
      </c>
      <c r="I39" s="147">
        <v>22596.234</v>
      </c>
      <c r="J39" s="247">
        <f t="shared" ref="J39:J61" si="11">H39/$H$62</f>
        <v>0.15643209038127434</v>
      </c>
      <c r="K39" s="246">
        <f t="shared" ref="K39:K61" si="12">I39/$I$62</f>
        <v>0.1636016603499626</v>
      </c>
      <c r="L39" s="52">
        <f>(I39-H39)/H39</f>
        <v>3.7962120562765114E-2</v>
      </c>
      <c r="N39" s="27">
        <f t="shared" ref="N39:N62" si="13">(H39/B39)*10</f>
        <v>1.5600471587038578</v>
      </c>
      <c r="O39" s="151">
        <f t="shared" ref="O39:O62" si="14">(I39/C39)*10</f>
        <v>1.6833720014688005</v>
      </c>
      <c r="P39" s="61">
        <f t="shared" si="8"/>
        <v>7.9051996650796985E-2</v>
      </c>
    </row>
    <row r="40" spans="1:16" ht="20.100000000000001" customHeight="1" x14ac:dyDescent="0.25">
      <c r="A40" s="38" t="s">
        <v>169</v>
      </c>
      <c r="B40" s="19">
        <v>127848.31000000007</v>
      </c>
      <c r="C40" s="140">
        <v>120870.42999999993</v>
      </c>
      <c r="D40" s="247">
        <f t="shared" si="9"/>
        <v>0.19128540072270189</v>
      </c>
      <c r="E40" s="215">
        <f t="shared" si="10"/>
        <v>0.17715001045279533</v>
      </c>
      <c r="F40" s="52">
        <f t="shared" ref="F40:F62" si="15">(C40-B40)/B40</f>
        <v>-5.4579368315468009E-2</v>
      </c>
      <c r="H40" s="19">
        <v>25310.482999999997</v>
      </c>
      <c r="I40" s="140">
        <v>22356.753000000015</v>
      </c>
      <c r="J40" s="247">
        <f t="shared" si="11"/>
        <v>0.18187446246648722</v>
      </c>
      <c r="K40" s="215">
        <f t="shared" si="12"/>
        <v>0.161867765700869</v>
      </c>
      <c r="L40" s="52">
        <f t="shared" ref="L40:L62" si="16">(I40-H40)/H40</f>
        <v>-0.11669986700767353</v>
      </c>
      <c r="N40" s="27">
        <f t="shared" si="13"/>
        <v>1.9797276162664945</v>
      </c>
      <c r="O40" s="152">
        <f t="shared" si="14"/>
        <v>1.849646187243648</v>
      </c>
      <c r="P40" s="52">
        <f t="shared" si="8"/>
        <v>-6.5706730539104627E-2</v>
      </c>
    </row>
    <row r="41" spans="1:16" ht="20.100000000000001" customHeight="1" x14ac:dyDescent="0.25">
      <c r="A41" s="38" t="s">
        <v>174</v>
      </c>
      <c r="B41" s="19">
        <v>84012.609999999957</v>
      </c>
      <c r="C41" s="140">
        <v>82848.3</v>
      </c>
      <c r="D41" s="247">
        <f t="shared" si="9"/>
        <v>0.12569885178466619</v>
      </c>
      <c r="E41" s="215">
        <f t="shared" si="10"/>
        <v>0.12142405062178013</v>
      </c>
      <c r="F41" s="52">
        <f t="shared" si="15"/>
        <v>-1.3858752870550679E-2</v>
      </c>
      <c r="H41" s="19">
        <v>18187.260000000009</v>
      </c>
      <c r="I41" s="140">
        <v>18215.799999999988</v>
      </c>
      <c r="J41" s="247">
        <f t="shared" si="11"/>
        <v>0.13068885869298688</v>
      </c>
      <c r="K41" s="215">
        <f t="shared" si="12"/>
        <v>0.13188636321445629</v>
      </c>
      <c r="L41" s="52">
        <f t="shared" si="16"/>
        <v>1.569230329361269E-3</v>
      </c>
      <c r="N41" s="27">
        <f t="shared" si="13"/>
        <v>2.1648250185299585</v>
      </c>
      <c r="O41" s="152">
        <f t="shared" si="14"/>
        <v>2.198693274333932</v>
      </c>
      <c r="P41" s="52">
        <f t="shared" si="8"/>
        <v>1.5644800625489848E-2</v>
      </c>
    </row>
    <row r="42" spans="1:16" ht="20.100000000000001" customHeight="1" x14ac:dyDescent="0.25">
      <c r="A42" s="38" t="s">
        <v>175</v>
      </c>
      <c r="B42" s="19">
        <v>83323.16</v>
      </c>
      <c r="C42" s="140">
        <v>68543.73</v>
      </c>
      <c r="D42" s="247">
        <f t="shared" si="9"/>
        <v>0.12466730338540884</v>
      </c>
      <c r="E42" s="215">
        <f t="shared" si="10"/>
        <v>0.10045899965751413</v>
      </c>
      <c r="F42" s="52">
        <f t="shared" si="15"/>
        <v>-0.1773748139172831</v>
      </c>
      <c r="H42" s="19">
        <v>18432.247000000007</v>
      </c>
      <c r="I42" s="140">
        <v>15868.864000000001</v>
      </c>
      <c r="J42" s="247">
        <f t="shared" si="11"/>
        <v>0.13244927073001822</v>
      </c>
      <c r="K42" s="215">
        <f t="shared" si="12"/>
        <v>0.11489403492049821</v>
      </c>
      <c r="L42" s="52">
        <f t="shared" si="16"/>
        <v>-0.13907056475534449</v>
      </c>
      <c r="N42" s="27">
        <f t="shared" si="13"/>
        <v>2.2121396980143344</v>
      </c>
      <c r="O42" s="152">
        <f t="shared" si="14"/>
        <v>2.3151445070176373</v>
      </c>
      <c r="P42" s="52">
        <f t="shared" si="8"/>
        <v>4.6563428654963469E-2</v>
      </c>
    </row>
    <row r="43" spans="1:16" ht="20.100000000000001" customHeight="1" x14ac:dyDescent="0.25">
      <c r="A43" s="38" t="s">
        <v>170</v>
      </c>
      <c r="B43" s="19">
        <v>36456.410000000025</v>
      </c>
      <c r="C43" s="140">
        <v>40345.49000000002</v>
      </c>
      <c r="D43" s="247">
        <f t="shared" si="9"/>
        <v>5.4545726852088368E-2</v>
      </c>
      <c r="E43" s="215">
        <f t="shared" si="10"/>
        <v>5.9131120615878975E-2</v>
      </c>
      <c r="F43" s="52">
        <f t="shared" si="15"/>
        <v>0.10667753626865596</v>
      </c>
      <c r="H43" s="19">
        <v>9459.9590000000007</v>
      </c>
      <c r="I43" s="140">
        <v>10751.262999999997</v>
      </c>
      <c r="J43" s="247">
        <f t="shared" si="11"/>
        <v>6.7976773026417886E-2</v>
      </c>
      <c r="K43" s="215">
        <f t="shared" si="12"/>
        <v>7.7841487995704034E-2</v>
      </c>
      <c r="L43" s="52">
        <f t="shared" si="16"/>
        <v>0.13650207152060556</v>
      </c>
      <c r="N43" s="27">
        <f t="shared" si="13"/>
        <v>2.5948685018629081</v>
      </c>
      <c r="O43" s="152">
        <f t="shared" si="14"/>
        <v>2.6647992129975351</v>
      </c>
      <c r="P43" s="52">
        <f t="shared" si="8"/>
        <v>2.6949616554527659E-2</v>
      </c>
    </row>
    <row r="44" spans="1:16" ht="20.100000000000001" customHeight="1" x14ac:dyDescent="0.25">
      <c r="A44" s="38" t="s">
        <v>176</v>
      </c>
      <c r="B44" s="19">
        <v>34059.969999999994</v>
      </c>
      <c r="C44" s="140">
        <v>69003.030000000028</v>
      </c>
      <c r="D44" s="247">
        <f t="shared" si="9"/>
        <v>5.0960196580253588E-2</v>
      </c>
      <c r="E44" s="215">
        <f t="shared" si="10"/>
        <v>0.10113215850869862</v>
      </c>
      <c r="F44" s="52">
        <f t="shared" si="15"/>
        <v>1.0259275037529405</v>
      </c>
      <c r="H44" s="19">
        <v>7030.3319999999976</v>
      </c>
      <c r="I44" s="140">
        <v>9651.7050000000017</v>
      </c>
      <c r="J44" s="247">
        <f t="shared" si="11"/>
        <v>5.0518113520826288E-2</v>
      </c>
      <c r="K44" s="215">
        <f t="shared" si="12"/>
        <v>6.9880448361794981E-2</v>
      </c>
      <c r="L44" s="52">
        <f t="shared" si="16"/>
        <v>0.37286617474110823</v>
      </c>
      <c r="N44" s="27">
        <f t="shared" si="13"/>
        <v>2.0641039906964096</v>
      </c>
      <c r="O44" s="152">
        <f t="shared" si="14"/>
        <v>1.3987364033144627</v>
      </c>
      <c r="P44" s="52">
        <f t="shared" si="8"/>
        <v>-0.32235177606408194</v>
      </c>
    </row>
    <row r="45" spans="1:16" ht="20.100000000000001" customHeight="1" x14ac:dyDescent="0.25">
      <c r="A45" s="38" t="s">
        <v>171</v>
      </c>
      <c r="B45" s="19">
        <v>29262.189999999991</v>
      </c>
      <c r="C45" s="140">
        <v>35027.42000000002</v>
      </c>
      <c r="D45" s="247">
        <f t="shared" si="9"/>
        <v>4.3781804704135986E-2</v>
      </c>
      <c r="E45" s="215">
        <f t="shared" si="10"/>
        <v>5.133685566547963E-2</v>
      </c>
      <c r="F45" s="52">
        <f t="shared" si="15"/>
        <v>0.19701977193094675</v>
      </c>
      <c r="H45" s="19">
        <v>7032.4730000000018</v>
      </c>
      <c r="I45" s="140">
        <v>7297.8740000000016</v>
      </c>
      <c r="J45" s="247">
        <f t="shared" si="11"/>
        <v>5.0533498182752393E-2</v>
      </c>
      <c r="K45" s="215">
        <f t="shared" si="12"/>
        <v>5.2838198764662427E-2</v>
      </c>
      <c r="L45" s="52">
        <f t="shared" si="16"/>
        <v>3.7739355700334688E-2</v>
      </c>
      <c r="N45" s="27">
        <f t="shared" si="13"/>
        <v>2.4032627086352742</v>
      </c>
      <c r="O45" s="152">
        <f t="shared" si="14"/>
        <v>2.0834746036105418</v>
      </c>
      <c r="P45" s="52">
        <f t="shared" si="8"/>
        <v>-0.13306414811651138</v>
      </c>
    </row>
    <row r="46" spans="1:16" ht="20.100000000000001" customHeight="1" x14ac:dyDescent="0.25">
      <c r="A46" s="38" t="s">
        <v>180</v>
      </c>
      <c r="B46" s="19">
        <v>30243.939999999991</v>
      </c>
      <c r="C46" s="140">
        <v>30793.149999999998</v>
      </c>
      <c r="D46" s="247">
        <f t="shared" si="9"/>
        <v>4.5250689526778631E-2</v>
      </c>
      <c r="E46" s="215">
        <f t="shared" si="10"/>
        <v>4.5131028692249185E-2</v>
      </c>
      <c r="F46" s="52">
        <f t="shared" si="15"/>
        <v>1.8159340350496878E-2</v>
      </c>
      <c r="H46" s="19">
        <v>6707.0209999999988</v>
      </c>
      <c r="I46" s="140">
        <v>6707.1260000000011</v>
      </c>
      <c r="J46" s="247">
        <f t="shared" si="11"/>
        <v>4.8194885855257746E-2</v>
      </c>
      <c r="K46" s="215">
        <f t="shared" si="12"/>
        <v>4.8561054456083406E-2</v>
      </c>
      <c r="L46" s="52">
        <f t="shared" si="16"/>
        <v>1.5655236505490581E-5</v>
      </c>
      <c r="N46" s="27">
        <f t="shared" si="13"/>
        <v>2.2176412861551773</v>
      </c>
      <c r="O46" s="152">
        <f t="shared" si="14"/>
        <v>2.1781227318413352</v>
      </c>
      <c r="P46" s="52">
        <f t="shared" si="8"/>
        <v>-1.7820084141000624E-2</v>
      </c>
    </row>
    <row r="47" spans="1:16" ht="20.100000000000001" customHeight="1" x14ac:dyDescent="0.25">
      <c r="A47" s="38" t="s">
        <v>179</v>
      </c>
      <c r="B47" s="19">
        <v>29401.34</v>
      </c>
      <c r="C47" s="140">
        <v>27897.820000000003</v>
      </c>
      <c r="D47" s="247">
        <f t="shared" si="9"/>
        <v>4.3989999583759855E-2</v>
      </c>
      <c r="E47" s="215">
        <f t="shared" si="10"/>
        <v>4.0887577752558718E-2</v>
      </c>
      <c r="F47" s="52">
        <f t="shared" si="15"/>
        <v>-5.1137805283704645E-2</v>
      </c>
      <c r="H47" s="19">
        <v>6227.7570000000014</v>
      </c>
      <c r="I47" s="140">
        <v>6340.7309999999989</v>
      </c>
      <c r="J47" s="247">
        <f t="shared" si="11"/>
        <v>4.475102101950814E-2</v>
      </c>
      <c r="K47" s="215">
        <f t="shared" si="12"/>
        <v>4.5908274778552853E-2</v>
      </c>
      <c r="L47" s="52">
        <f t="shared" si="16"/>
        <v>1.8140399504989902E-2</v>
      </c>
      <c r="N47" s="27">
        <f t="shared" si="13"/>
        <v>2.1181881506081019</v>
      </c>
      <c r="O47" s="152">
        <f t="shared" si="14"/>
        <v>2.2728410320232899</v>
      </c>
      <c r="P47" s="52">
        <f t="shared" si="8"/>
        <v>7.3011871665314199E-2</v>
      </c>
    </row>
    <row r="48" spans="1:16" ht="20.100000000000001" customHeight="1" x14ac:dyDescent="0.25">
      <c r="A48" s="38" t="s">
        <v>177</v>
      </c>
      <c r="B48" s="19">
        <v>12594.229999999998</v>
      </c>
      <c r="C48" s="140">
        <v>16073.859999999997</v>
      </c>
      <c r="D48" s="247">
        <f t="shared" si="9"/>
        <v>1.8843364705750685E-2</v>
      </c>
      <c r="E48" s="215">
        <f t="shared" si="10"/>
        <v>2.355815617613646E-2</v>
      </c>
      <c r="F48" s="52">
        <f t="shared" si="15"/>
        <v>0.27628763330509287</v>
      </c>
      <c r="H48" s="19">
        <v>3814.51</v>
      </c>
      <c r="I48" s="140">
        <v>3986.9280000000003</v>
      </c>
      <c r="J48" s="247">
        <f t="shared" si="11"/>
        <v>2.7410063878395379E-2</v>
      </c>
      <c r="K48" s="215">
        <f t="shared" si="12"/>
        <v>2.8866227907524578E-2</v>
      </c>
      <c r="L48" s="52">
        <f t="shared" si="16"/>
        <v>4.5200563112955561E-2</v>
      </c>
      <c r="N48" s="27">
        <f t="shared" si="13"/>
        <v>3.0287758759368382</v>
      </c>
      <c r="O48" s="152">
        <f t="shared" si="14"/>
        <v>2.4803799460739366</v>
      </c>
      <c r="P48" s="52">
        <f t="shared" si="8"/>
        <v>-0.18106190498274352</v>
      </c>
    </row>
    <row r="49" spans="1:16" ht="20.100000000000001" customHeight="1" x14ac:dyDescent="0.25">
      <c r="A49" s="38" t="s">
        <v>183</v>
      </c>
      <c r="B49" s="19">
        <v>11682.02</v>
      </c>
      <c r="C49" s="140">
        <v>13030.209999999994</v>
      </c>
      <c r="D49" s="247">
        <f t="shared" si="9"/>
        <v>1.7478524956259626E-2</v>
      </c>
      <c r="E49" s="215">
        <f t="shared" si="10"/>
        <v>1.9097324612000789E-2</v>
      </c>
      <c r="F49" s="52">
        <f t="shared" si="15"/>
        <v>0.11540726689390989</v>
      </c>
      <c r="H49" s="19">
        <v>3312.5039999999999</v>
      </c>
      <c r="I49" s="140">
        <v>3680.0660000000003</v>
      </c>
      <c r="J49" s="247">
        <f t="shared" si="11"/>
        <v>2.3802781022317466E-2</v>
      </c>
      <c r="K49" s="215">
        <f t="shared" si="12"/>
        <v>2.6644480128743819E-2</v>
      </c>
      <c r="L49" s="52">
        <f t="shared" si="16"/>
        <v>0.11096197921572332</v>
      </c>
      <c r="N49" s="27">
        <f t="shared" si="13"/>
        <v>2.8355575491224978</v>
      </c>
      <c r="O49" s="152">
        <f t="shared" si="14"/>
        <v>2.8242568615548036</v>
      </c>
      <c r="P49" s="52">
        <f t="shared" si="8"/>
        <v>-3.9853493966967284E-3</v>
      </c>
    </row>
    <row r="50" spans="1:16" ht="20.100000000000001" customHeight="1" x14ac:dyDescent="0.25">
      <c r="A50" s="38" t="s">
        <v>188</v>
      </c>
      <c r="B50" s="19">
        <v>7244.63</v>
      </c>
      <c r="C50" s="140">
        <v>11013.160000000002</v>
      </c>
      <c r="D50" s="247">
        <f t="shared" si="9"/>
        <v>1.0839345100750311E-2</v>
      </c>
      <c r="E50" s="215">
        <f t="shared" si="10"/>
        <v>1.6141097612694097E-2</v>
      </c>
      <c r="F50" s="52">
        <f t="shared" si="15"/>
        <v>0.52018253520193602</v>
      </c>
      <c r="H50" s="19">
        <v>1672.386</v>
      </c>
      <c r="I50" s="140">
        <v>2437.8229999999999</v>
      </c>
      <c r="J50" s="247">
        <f t="shared" si="11"/>
        <v>1.2017325184449413E-2</v>
      </c>
      <c r="K50" s="215">
        <f t="shared" si="12"/>
        <v>1.7650369988172668E-2</v>
      </c>
      <c r="L50" s="52">
        <f t="shared" si="16"/>
        <v>0.45769158555500938</v>
      </c>
      <c r="N50" s="27">
        <f t="shared" si="13"/>
        <v>2.3084491547532449</v>
      </c>
      <c r="O50" s="152">
        <f t="shared" si="14"/>
        <v>2.2135545111484802</v>
      </c>
      <c r="P50" s="52">
        <f t="shared" si="8"/>
        <v>-4.1107530312881474E-2</v>
      </c>
    </row>
    <row r="51" spans="1:16" ht="20.100000000000001" customHeight="1" x14ac:dyDescent="0.25">
      <c r="A51" s="38" t="s">
        <v>189</v>
      </c>
      <c r="B51" s="19">
        <v>11253.819999999992</v>
      </c>
      <c r="C51" s="140">
        <v>7754.06</v>
      </c>
      <c r="D51" s="247">
        <f t="shared" si="9"/>
        <v>1.6837856271711017E-2</v>
      </c>
      <c r="E51" s="215">
        <f t="shared" si="10"/>
        <v>1.1364498414141515E-2</v>
      </c>
      <c r="F51" s="52">
        <f t="shared" si="15"/>
        <v>-0.31098418137130274</v>
      </c>
      <c r="H51" s="19">
        <v>2798.3360000000002</v>
      </c>
      <c r="I51" s="140">
        <v>2289.6310000000008</v>
      </c>
      <c r="J51" s="247">
        <f t="shared" si="11"/>
        <v>2.0108105238474512E-2</v>
      </c>
      <c r="K51" s="215">
        <f t="shared" si="12"/>
        <v>1.6577427600933205E-2</v>
      </c>
      <c r="L51" s="52">
        <f t="shared" si="16"/>
        <v>-0.18178839138688113</v>
      </c>
      <c r="N51" s="27">
        <f t="shared" si="13"/>
        <v>2.4865654506647541</v>
      </c>
      <c r="O51" s="152">
        <f t="shared" si="14"/>
        <v>2.9528156862340511</v>
      </c>
      <c r="P51" s="52">
        <f t="shared" si="8"/>
        <v>0.18750772695110457</v>
      </c>
    </row>
    <row r="52" spans="1:16" ht="20.100000000000001" customHeight="1" x14ac:dyDescent="0.25">
      <c r="A52" s="38" t="s">
        <v>193</v>
      </c>
      <c r="B52" s="19">
        <v>3832.59</v>
      </c>
      <c r="C52" s="140">
        <v>4623.2900000000009</v>
      </c>
      <c r="D52" s="247">
        <f t="shared" si="9"/>
        <v>5.7342839647690274E-3</v>
      </c>
      <c r="E52" s="215">
        <f t="shared" si="10"/>
        <v>6.7759821142880415E-3</v>
      </c>
      <c r="F52" s="52">
        <f t="shared" si="15"/>
        <v>0.20630957133426761</v>
      </c>
      <c r="H52" s="19">
        <v>1077.9410000000003</v>
      </c>
      <c r="I52" s="140">
        <v>1325.8529999999994</v>
      </c>
      <c r="J52" s="247">
        <f t="shared" si="11"/>
        <v>7.7458000286121679E-3</v>
      </c>
      <c r="K52" s="215">
        <f t="shared" si="12"/>
        <v>9.5994647683316989E-3</v>
      </c>
      <c r="L52" s="52">
        <f t="shared" si="16"/>
        <v>0.2299866133675211</v>
      </c>
      <c r="N52" s="27">
        <f t="shared" ref="N52" si="17">(H52/B52)*10</f>
        <v>2.8125653931153609</v>
      </c>
      <c r="O52" s="152">
        <f t="shared" ref="O52" si="18">(I52/C52)*10</f>
        <v>2.8677694888272187</v>
      </c>
      <c r="P52" s="52">
        <f t="shared" ref="P52" si="19">(O52-N52)/N52</f>
        <v>1.9627666559144618E-2</v>
      </c>
    </row>
    <row r="53" spans="1:16" ht="20.100000000000001" customHeight="1" x14ac:dyDescent="0.25">
      <c r="A53" s="38" t="s">
        <v>191</v>
      </c>
      <c r="B53" s="19">
        <v>8721.6100000000024</v>
      </c>
      <c r="C53" s="140">
        <v>7086.9300000000012</v>
      </c>
      <c r="D53" s="247">
        <f t="shared" si="9"/>
        <v>1.3049188243451349E-2</v>
      </c>
      <c r="E53" s="215">
        <f t="shared" si="10"/>
        <v>1.0386739946058186E-2</v>
      </c>
      <c r="F53" s="52">
        <f t="shared" si="15"/>
        <v>-0.18742869722448044</v>
      </c>
      <c r="H53" s="19">
        <v>1502.3459999999998</v>
      </c>
      <c r="I53" s="140">
        <v>1295.1299999999997</v>
      </c>
      <c r="J53" s="247">
        <f t="shared" si="11"/>
        <v>1.0795462543669247E-2</v>
      </c>
      <c r="K53" s="215">
        <f t="shared" si="12"/>
        <v>9.3770235504308814E-3</v>
      </c>
      <c r="L53" s="52">
        <f t="shared" si="16"/>
        <v>-0.13792828016981451</v>
      </c>
      <c r="N53" s="27">
        <f t="shared" ref="N53" si="20">(H53/B53)*10</f>
        <v>1.7225558125162663</v>
      </c>
      <c r="O53" s="152">
        <f t="shared" ref="O53" si="21">(I53/C53)*10</f>
        <v>1.8274908881560836</v>
      </c>
      <c r="P53" s="52">
        <f t="shared" ref="P53" si="22">(O53-N53)/N53</f>
        <v>6.0918244202799308E-2</v>
      </c>
    </row>
    <row r="54" spans="1:16" ht="20.100000000000001" customHeight="1" x14ac:dyDescent="0.25">
      <c r="A54" s="38" t="s">
        <v>194</v>
      </c>
      <c r="B54" s="19">
        <v>8347.48</v>
      </c>
      <c r="C54" s="140">
        <v>3505.52</v>
      </c>
      <c r="D54" s="247">
        <f t="shared" si="9"/>
        <v>1.2489418568182392E-2</v>
      </c>
      <c r="E54" s="215">
        <f t="shared" si="10"/>
        <v>5.1377570563990171E-3</v>
      </c>
      <c r="F54" s="52">
        <f t="shared" si="15"/>
        <v>-0.58005050626057197</v>
      </c>
      <c r="H54" s="19">
        <v>1810.6530000000002</v>
      </c>
      <c r="I54" s="140">
        <v>741.54799999999977</v>
      </c>
      <c r="J54" s="247">
        <f t="shared" si="11"/>
        <v>1.3010875418234121E-2</v>
      </c>
      <c r="K54" s="215">
        <f t="shared" si="12"/>
        <v>5.3689691843868325E-3</v>
      </c>
      <c r="L54" s="52">
        <f t="shared" si="16"/>
        <v>-0.59045272617116606</v>
      </c>
      <c r="N54" s="27">
        <f t="shared" ref="N54" si="23">(H54/B54)*10</f>
        <v>2.1691013335761218</v>
      </c>
      <c r="O54" s="152">
        <f t="shared" ref="O54" si="24">(I54/C54)*10</f>
        <v>2.1153723270727305</v>
      </c>
      <c r="P54" s="52">
        <f t="shared" ref="P54" si="25">(O54-N54)/N54</f>
        <v>-2.4770168950479669E-2</v>
      </c>
    </row>
    <row r="55" spans="1:16" ht="20.100000000000001" customHeight="1" x14ac:dyDescent="0.25">
      <c r="A55" s="38" t="s">
        <v>195</v>
      </c>
      <c r="B55" s="19">
        <v>3573.7200000000007</v>
      </c>
      <c r="C55" s="140">
        <v>2663.1999999999994</v>
      </c>
      <c r="D55" s="247">
        <f t="shared" si="9"/>
        <v>5.3469651829635761E-3</v>
      </c>
      <c r="E55" s="215">
        <f t="shared" si="10"/>
        <v>3.9032367787380641E-3</v>
      </c>
      <c r="F55" s="52">
        <f t="shared" si="15"/>
        <v>-0.25478213178424758</v>
      </c>
      <c r="H55" s="19">
        <v>975.95399999999995</v>
      </c>
      <c r="I55" s="140">
        <v>714.33899999999994</v>
      </c>
      <c r="J55" s="247">
        <f t="shared" si="11"/>
        <v>7.0129483163959413E-3</v>
      </c>
      <c r="K55" s="215">
        <f t="shared" si="12"/>
        <v>5.1719700925708205E-3</v>
      </c>
      <c r="L55" s="52">
        <f t="shared" si="16"/>
        <v>-0.26806078975033659</v>
      </c>
      <c r="N55" s="27">
        <f t="shared" ref="N55:N56" si="26">(H55/B55)*10</f>
        <v>2.7309190423424323</v>
      </c>
      <c r="O55" s="152">
        <f t="shared" ref="O55:O56" si="27">(I55/C55)*10</f>
        <v>2.6822581856413343</v>
      </c>
      <c r="P55" s="52">
        <f t="shared" ref="P55:P56" si="28">(O55-N55)/N55</f>
        <v>-1.7818491118418281E-2</v>
      </c>
    </row>
    <row r="56" spans="1:16" ht="20.100000000000001" customHeight="1" x14ac:dyDescent="0.25">
      <c r="A56" s="38" t="s">
        <v>190</v>
      </c>
      <c r="B56" s="19">
        <v>1910.7999999999995</v>
      </c>
      <c r="C56" s="140">
        <v>1827.3299999999995</v>
      </c>
      <c r="D56" s="247">
        <f t="shared" si="9"/>
        <v>2.8589204167105415E-3</v>
      </c>
      <c r="E56" s="215">
        <f t="shared" si="10"/>
        <v>2.6781697442518123E-3</v>
      </c>
      <c r="F56" s="52">
        <f t="shared" si="15"/>
        <v>-4.3683274021352338E-2</v>
      </c>
      <c r="H56" s="19">
        <v>648.51100000000008</v>
      </c>
      <c r="I56" s="140">
        <v>580.58199999999999</v>
      </c>
      <c r="J56" s="247">
        <f t="shared" si="11"/>
        <v>4.6600291874558117E-3</v>
      </c>
      <c r="K56" s="215">
        <f t="shared" si="12"/>
        <v>4.2035402522961115E-3</v>
      </c>
      <c r="L56" s="52">
        <f t="shared" si="16"/>
        <v>-0.10474610299594005</v>
      </c>
      <c r="N56" s="27">
        <f t="shared" si="26"/>
        <v>3.3939240108854944</v>
      </c>
      <c r="O56" s="152">
        <f t="shared" si="27"/>
        <v>3.1772148435148555</v>
      </c>
      <c r="P56" s="52">
        <f t="shared" si="28"/>
        <v>-6.3852097653211232E-2</v>
      </c>
    </row>
    <row r="57" spans="1:16" ht="20.100000000000001" customHeight="1" x14ac:dyDescent="0.25">
      <c r="A57" s="38" t="s">
        <v>196</v>
      </c>
      <c r="B57" s="19">
        <v>1668.7399999999998</v>
      </c>
      <c r="C57" s="140">
        <v>2406.3199999999997</v>
      </c>
      <c r="D57" s="247">
        <f t="shared" si="9"/>
        <v>2.4967525937730529E-3</v>
      </c>
      <c r="E57" s="215">
        <f t="shared" si="10"/>
        <v>3.5267485451385473E-3</v>
      </c>
      <c r="F57" s="52">
        <f t="shared" si="15"/>
        <v>0.44199815429605571</v>
      </c>
      <c r="H57" s="19">
        <v>399.84600000000006</v>
      </c>
      <c r="I57" s="140">
        <v>506.85500000000002</v>
      </c>
      <c r="J57" s="247">
        <f t="shared" si="11"/>
        <v>2.8731880114407564E-3</v>
      </c>
      <c r="K57" s="215">
        <f t="shared" si="12"/>
        <v>3.6697406991218224E-3</v>
      </c>
      <c r="L57" s="52">
        <f t="shared" si="16"/>
        <v>0.26762553583129489</v>
      </c>
      <c r="N57" s="27">
        <f t="shared" si="13"/>
        <v>2.3960952574996712</v>
      </c>
      <c r="O57" s="152">
        <f t="shared" si="14"/>
        <v>2.106349113999801</v>
      </c>
      <c r="P57" s="52">
        <f t="shared" si="8"/>
        <v>-0.12092430073177507</v>
      </c>
    </row>
    <row r="58" spans="1:16" ht="20.100000000000001" customHeight="1" x14ac:dyDescent="0.25">
      <c r="A58" s="38" t="s">
        <v>192</v>
      </c>
      <c r="B58" s="19">
        <v>1717.3500000000001</v>
      </c>
      <c r="C58" s="140">
        <v>1412.8699999999997</v>
      </c>
      <c r="D58" s="247">
        <f t="shared" si="9"/>
        <v>2.5694824040390675E-3</v>
      </c>
      <c r="E58" s="215">
        <f t="shared" si="10"/>
        <v>2.0707292533702496E-3</v>
      </c>
      <c r="F58" s="52">
        <f t="shared" si="15"/>
        <v>-0.1772964159897519</v>
      </c>
      <c r="H58" s="19">
        <v>470.32300000000009</v>
      </c>
      <c r="I58" s="140">
        <v>346.62700000000007</v>
      </c>
      <c r="J58" s="247">
        <f t="shared" si="11"/>
        <v>3.3796171653707953E-3</v>
      </c>
      <c r="K58" s="215">
        <f t="shared" si="12"/>
        <v>2.5096550479219897E-3</v>
      </c>
      <c r="L58" s="52">
        <f t="shared" si="16"/>
        <v>-0.26300223463449585</v>
      </c>
      <c r="N58" s="27">
        <f t="shared" si="13"/>
        <v>2.7386554866509449</v>
      </c>
      <c r="O58" s="152">
        <f t="shared" si="14"/>
        <v>2.453353811744889</v>
      </c>
      <c r="P58" s="52">
        <f t="shared" si="8"/>
        <v>-0.10417581776777134</v>
      </c>
    </row>
    <row r="59" spans="1:16" ht="20.100000000000001" customHeight="1" x14ac:dyDescent="0.25">
      <c r="A59" s="38" t="s">
        <v>198</v>
      </c>
      <c r="B59" s="19">
        <v>197.10999999999999</v>
      </c>
      <c r="C59" s="140">
        <v>325.75999999999976</v>
      </c>
      <c r="D59" s="247">
        <f t="shared" si="9"/>
        <v>2.9491406915313739E-4</v>
      </c>
      <c r="E59" s="215">
        <f t="shared" si="10"/>
        <v>4.7744007699072964E-4</v>
      </c>
      <c r="F59" s="52">
        <f>(C59-B59)/B59</f>
        <v>0.65268124397544414</v>
      </c>
      <c r="H59" s="19">
        <v>122.32799999999999</v>
      </c>
      <c r="I59" s="140">
        <v>95.437000000000012</v>
      </c>
      <c r="J59" s="247">
        <f t="shared" si="11"/>
        <v>8.7901677911877269E-4</v>
      </c>
      <c r="K59" s="215">
        <f t="shared" si="12"/>
        <v>6.9098468615696681E-4</v>
      </c>
      <c r="L59" s="52">
        <f>(I59-H59)/H59</f>
        <v>-0.21982702243149549</v>
      </c>
      <c r="N59" s="27">
        <f t="shared" si="13"/>
        <v>6.2060778245649644</v>
      </c>
      <c r="O59" s="152">
        <f t="shared" si="14"/>
        <v>2.9296721512770163</v>
      </c>
      <c r="P59" s="52">
        <f>(O59-N59)/N59</f>
        <v>-0.52793499629012763</v>
      </c>
    </row>
    <row r="60" spans="1:16" ht="20.100000000000001" customHeight="1" x14ac:dyDescent="0.25">
      <c r="A60" s="38" t="s">
        <v>213</v>
      </c>
      <c r="B60" s="19">
        <v>261.08999999999997</v>
      </c>
      <c r="C60" s="140">
        <v>261.86000000000007</v>
      </c>
      <c r="D60" s="247">
        <f t="shared" si="9"/>
        <v>3.9064032426154252E-4</v>
      </c>
      <c r="E60" s="215">
        <f t="shared" si="10"/>
        <v>3.8378701670184365E-4</v>
      </c>
      <c r="F60" s="52">
        <f>(C60-B60)/B60</f>
        <v>2.9491746141181033E-3</v>
      </c>
      <c r="H60" s="19">
        <v>90.693000000000012</v>
      </c>
      <c r="I60" s="140">
        <v>79.251999999999995</v>
      </c>
      <c r="J60" s="247">
        <f t="shared" si="11"/>
        <v>6.5169600376544098E-4</v>
      </c>
      <c r="K60" s="215">
        <f t="shared" si="12"/>
        <v>5.7380175767586907E-4</v>
      </c>
      <c r="L60" s="52">
        <f>(I60-H60)/H60</f>
        <v>-0.12615086059563599</v>
      </c>
      <c r="N60" s="27">
        <f t="shared" si="13"/>
        <v>3.4736297828335068</v>
      </c>
      <c r="O60" s="152">
        <f t="shared" si="14"/>
        <v>3.0265027113724878</v>
      </c>
      <c r="P60" s="52">
        <f>(O60-N60)/N60</f>
        <v>-0.12872041622590211</v>
      </c>
    </row>
    <row r="61" spans="1:16" ht="20.100000000000001" customHeight="1" thickBot="1" x14ac:dyDescent="0.3">
      <c r="A61" s="8" t="s">
        <v>17</v>
      </c>
      <c r="B61" s="19">
        <f>B62-SUM(B39:B60)</f>
        <v>1205.2400000003399</v>
      </c>
      <c r="C61" s="140">
        <f>C62-SUM(C39:C60)</f>
        <v>759.80999999993946</v>
      </c>
      <c r="D61" s="247">
        <f t="shared" si="9"/>
        <v>1.8032683917925403E-3</v>
      </c>
      <c r="E61" s="215">
        <f t="shared" si="10"/>
        <v>1.1135920459795483E-3</v>
      </c>
      <c r="F61" s="52">
        <f t="shared" si="15"/>
        <v>-0.36957784341730682</v>
      </c>
      <c r="H61" s="19">
        <f>H62-SUM(H39:H60)</f>
        <v>310.9100000000326</v>
      </c>
      <c r="I61" s="140">
        <f>I62-SUM(I39:I60)</f>
        <v>250.96699999994598</v>
      </c>
      <c r="J61" s="247">
        <f t="shared" si="11"/>
        <v>2.234117346771355E-3</v>
      </c>
      <c r="K61" s="215">
        <f t="shared" si="12"/>
        <v>1.8170557931485496E-3</v>
      </c>
      <c r="L61" s="52">
        <f t="shared" si="16"/>
        <v>-0.19279855906879911</v>
      </c>
      <c r="N61" s="27">
        <f t="shared" si="13"/>
        <v>2.5796521854563812</v>
      </c>
      <c r="O61" s="152">
        <f t="shared" si="14"/>
        <v>3.3030231242016557</v>
      </c>
      <c r="P61" s="52">
        <f t="shared" si="8"/>
        <v>0.28041413599225151</v>
      </c>
    </row>
    <row r="62" spans="1:16" ht="26.25" customHeight="1" thickBot="1" x14ac:dyDescent="0.3">
      <c r="A62" s="12" t="s">
        <v>18</v>
      </c>
      <c r="B62" s="17">
        <v>668364.18000000005</v>
      </c>
      <c r="C62" s="145">
        <v>682305.5199999999</v>
      </c>
      <c r="D62" s="253">
        <f>SUM(D39:D61)</f>
        <v>1.0000000000000007</v>
      </c>
      <c r="E62" s="254">
        <f>SUM(E39:E61)</f>
        <v>1</v>
      </c>
      <c r="F62" s="57">
        <f t="shared" si="15"/>
        <v>2.0858897614770215E-2</v>
      </c>
      <c r="G62" s="1"/>
      <c r="H62" s="17">
        <v>139164.579</v>
      </c>
      <c r="I62" s="145">
        <v>138117.38800000001</v>
      </c>
      <c r="J62" s="253">
        <f>SUM(J39:J61)</f>
        <v>1.0000000000000002</v>
      </c>
      <c r="K62" s="254">
        <f>SUM(K39:K61)</f>
        <v>0.99999999999999956</v>
      </c>
      <c r="L62" s="57">
        <f t="shared" si="16"/>
        <v>-7.5248386300941685E-3</v>
      </c>
      <c r="M62" s="1"/>
      <c r="N62" s="29">
        <f t="shared" si="13"/>
        <v>2.0821669258217876</v>
      </c>
      <c r="O62" s="146">
        <f t="shared" si="14"/>
        <v>2.0242748146021157</v>
      </c>
      <c r="P62" s="57">
        <f t="shared" si="8"/>
        <v>-2.7803780043630828E-2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F66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164</v>
      </c>
      <c r="B68" s="39">
        <v>169273.63999999998</v>
      </c>
      <c r="C68" s="147">
        <v>145478.08000000007</v>
      </c>
      <c r="D68" s="247">
        <f>B68/$B$96</f>
        <v>0.1606881721932624</v>
      </c>
      <c r="E68" s="246">
        <f>C68/$C$96</f>
        <v>0.14183188988622619</v>
      </c>
      <c r="F68" s="61">
        <f t="shared" ref="F68:F80" si="29">(C68-B68)/B68</f>
        <v>-0.14057451591399531</v>
      </c>
      <c r="H68" s="19">
        <v>45084.482999999986</v>
      </c>
      <c r="I68" s="147">
        <v>43834.180000000008</v>
      </c>
      <c r="J68" s="245">
        <f>H68/$H$96</f>
        <v>0.19446901353393026</v>
      </c>
      <c r="K68" s="246">
        <f>I68/$I$96</f>
        <v>0.1832970475610145</v>
      </c>
      <c r="L68" s="61">
        <f t="shared" ref="L68:L80" si="30">(I68-H68)/H68</f>
        <v>-2.773244621658362E-2</v>
      </c>
      <c r="N68" s="41">
        <f t="shared" ref="N68:N96" si="31">(H68/B68)*10</f>
        <v>2.6634083723845006</v>
      </c>
      <c r="O68" s="149">
        <f t="shared" ref="O68:O96" si="32">(I68/C68)*10</f>
        <v>3.0131123534212154</v>
      </c>
      <c r="P68" s="61">
        <f t="shared" si="8"/>
        <v>0.13129942244779808</v>
      </c>
    </row>
    <row r="69" spans="1:16" ht="20.100000000000001" customHeight="1" x14ac:dyDescent="0.25">
      <c r="A69" s="38" t="s">
        <v>167</v>
      </c>
      <c r="B69" s="19">
        <v>166023.61999999994</v>
      </c>
      <c r="C69" s="140">
        <v>141831.27999999985</v>
      </c>
      <c r="D69" s="247">
        <f t="shared" ref="D69:D95" si="33">B69/$B$96</f>
        <v>0.15760299145637061</v>
      </c>
      <c r="E69" s="215">
        <f t="shared" ref="E69:E95" si="34">C69/$C$96</f>
        <v>0.13827649146443563</v>
      </c>
      <c r="F69" s="52">
        <f t="shared" si="29"/>
        <v>-0.14571625410890385</v>
      </c>
      <c r="H69" s="19">
        <v>42896.00999999998</v>
      </c>
      <c r="I69" s="140">
        <v>39260.821999999993</v>
      </c>
      <c r="J69" s="214">
        <f t="shared" ref="J69:J96" si="35">H69/$H$96</f>
        <v>0.1850291762077344</v>
      </c>
      <c r="K69" s="215">
        <f t="shared" ref="K69:K96" si="36">I69/$I$96</f>
        <v>0.16417308952553744</v>
      </c>
      <c r="L69" s="52">
        <f t="shared" si="30"/>
        <v>-8.4744198819423744E-2</v>
      </c>
      <c r="N69" s="40">
        <f t="shared" si="31"/>
        <v>2.5837293512814616</v>
      </c>
      <c r="O69" s="143">
        <f t="shared" si="32"/>
        <v>2.7681356327038742</v>
      </c>
      <c r="P69" s="52">
        <f t="shared" si="8"/>
        <v>7.1372135526095989E-2</v>
      </c>
    </row>
    <row r="70" spans="1:16" ht="20.100000000000001" customHeight="1" x14ac:dyDescent="0.25">
      <c r="A70" s="38" t="s">
        <v>166</v>
      </c>
      <c r="B70" s="19">
        <v>121531.67000000001</v>
      </c>
      <c r="C70" s="140">
        <v>115236.29000000004</v>
      </c>
      <c r="D70" s="247">
        <f t="shared" si="33"/>
        <v>0.11536764918563071</v>
      </c>
      <c r="E70" s="215">
        <f t="shared" si="34"/>
        <v>0.11234806504304445</v>
      </c>
      <c r="F70" s="52">
        <f t="shared" si="29"/>
        <v>-5.1800324968791882E-2</v>
      </c>
      <c r="H70" s="19">
        <v>29145.312000000002</v>
      </c>
      <c r="I70" s="140">
        <v>29394.361000000008</v>
      </c>
      <c r="J70" s="214">
        <f t="shared" si="35"/>
        <v>0.12571642606567368</v>
      </c>
      <c r="K70" s="215">
        <f t="shared" si="36"/>
        <v>0.12291548709802785</v>
      </c>
      <c r="L70" s="52">
        <f t="shared" si="30"/>
        <v>8.5450792223465081E-3</v>
      </c>
      <c r="N70" s="40">
        <f t="shared" si="31"/>
        <v>2.3981660089094472</v>
      </c>
      <c r="O70" s="143">
        <f t="shared" si="32"/>
        <v>2.5507902935785243</v>
      </c>
      <c r="P70" s="52">
        <f t="shared" si="8"/>
        <v>6.3642084869046295E-2</v>
      </c>
    </row>
    <row r="71" spans="1:16" ht="20.100000000000001" customHeight="1" x14ac:dyDescent="0.25">
      <c r="A71" s="38" t="s">
        <v>168</v>
      </c>
      <c r="B71" s="19">
        <v>83058.690000000031</v>
      </c>
      <c r="C71" s="140">
        <v>76672.530000000013</v>
      </c>
      <c r="D71" s="247">
        <f t="shared" si="33"/>
        <v>7.8845997999846928E-2</v>
      </c>
      <c r="E71" s="215">
        <f t="shared" si="34"/>
        <v>7.4750847909584528E-2</v>
      </c>
      <c r="F71" s="52">
        <f t="shared" si="29"/>
        <v>-7.6887319075222782E-2</v>
      </c>
      <c r="H71" s="19">
        <v>26537.889999999992</v>
      </c>
      <c r="I71" s="140">
        <v>27326.292999999998</v>
      </c>
      <c r="J71" s="214">
        <f t="shared" si="35"/>
        <v>0.11446947921243662</v>
      </c>
      <c r="K71" s="215">
        <f t="shared" si="36"/>
        <v>0.11426765203973741</v>
      </c>
      <c r="L71" s="52">
        <f t="shared" si="30"/>
        <v>2.9708578941280032E-2</v>
      </c>
      <c r="N71" s="40">
        <f t="shared" si="31"/>
        <v>3.1950768787709007</v>
      </c>
      <c r="O71" s="143">
        <f t="shared" si="32"/>
        <v>3.564026516406853</v>
      </c>
      <c r="P71" s="52">
        <f t="shared" si="8"/>
        <v>0.11547441630821784</v>
      </c>
    </row>
    <row r="72" spans="1:16" ht="20.100000000000001" customHeight="1" x14ac:dyDescent="0.25">
      <c r="A72" s="38" t="s">
        <v>172</v>
      </c>
      <c r="B72" s="19">
        <v>128674.20000000003</v>
      </c>
      <c r="C72" s="140">
        <v>194879.46000000005</v>
      </c>
      <c r="D72" s="247">
        <f t="shared" si="33"/>
        <v>0.12214791391282359</v>
      </c>
      <c r="E72" s="215">
        <f t="shared" si="34"/>
        <v>0.18999509831176775</v>
      </c>
      <c r="F72" s="52">
        <f t="shared" si="29"/>
        <v>0.51451852818980037</v>
      </c>
      <c r="H72" s="19">
        <v>14105.133</v>
      </c>
      <c r="I72" s="140">
        <v>24750.862000000008</v>
      </c>
      <c r="J72" s="214">
        <f t="shared" si="35"/>
        <v>6.0841582685441618E-2</v>
      </c>
      <c r="K72" s="215">
        <f t="shared" si="36"/>
        <v>0.10349822739218818</v>
      </c>
      <c r="L72" s="52">
        <f t="shared" si="30"/>
        <v>0.75474148311823852</v>
      </c>
      <c r="N72" s="40">
        <f t="shared" si="31"/>
        <v>1.0961896790498791</v>
      </c>
      <c r="O72" s="143">
        <f t="shared" si="32"/>
        <v>1.2700600668741591</v>
      </c>
      <c r="P72" s="52">
        <f t="shared" ref="P72:P80" si="37">(O72-N72)/N72</f>
        <v>0.15861341440012636</v>
      </c>
    </row>
    <row r="73" spans="1:16" ht="20.100000000000001" customHeight="1" x14ac:dyDescent="0.25">
      <c r="A73" s="38" t="s">
        <v>173</v>
      </c>
      <c r="B73" s="19">
        <v>64414.62</v>
      </c>
      <c r="C73" s="140">
        <v>56048.149999999994</v>
      </c>
      <c r="D73" s="247">
        <f t="shared" si="33"/>
        <v>6.1147545183783875E-2</v>
      </c>
      <c r="E73" s="215">
        <f t="shared" si="34"/>
        <v>5.4643387093964144E-2</v>
      </c>
      <c r="F73" s="52">
        <f t="shared" si="29"/>
        <v>-0.12988464420033849</v>
      </c>
      <c r="H73" s="19">
        <v>19243.713999999996</v>
      </c>
      <c r="I73" s="140">
        <v>17929.532000000003</v>
      </c>
      <c r="J73" s="214">
        <f t="shared" si="35"/>
        <v>8.3006520853507043E-2</v>
      </c>
      <c r="K73" s="215">
        <f t="shared" si="36"/>
        <v>7.4974147565911614E-2</v>
      </c>
      <c r="L73" s="52">
        <f t="shared" si="30"/>
        <v>-6.829149508249778E-2</v>
      </c>
      <c r="N73" s="40">
        <f t="shared" si="31"/>
        <v>2.9874761350761672</v>
      </c>
      <c r="O73" s="143">
        <f t="shared" si="32"/>
        <v>3.1989516157089937</v>
      </c>
      <c r="P73" s="52">
        <f t="shared" si="37"/>
        <v>7.0787337227527294E-2</v>
      </c>
    </row>
    <row r="74" spans="1:16" ht="20.100000000000001" customHeight="1" x14ac:dyDescent="0.25">
      <c r="A74" s="38" t="s">
        <v>178</v>
      </c>
      <c r="B74" s="19">
        <v>33140.999999999978</v>
      </c>
      <c r="C74" s="140">
        <v>26496.25</v>
      </c>
      <c r="D74" s="247">
        <f t="shared" si="33"/>
        <v>3.1460106338216075E-2</v>
      </c>
      <c r="E74" s="215">
        <f t="shared" si="34"/>
        <v>2.58321611915549E-2</v>
      </c>
      <c r="F74" s="52">
        <f t="shared" si="29"/>
        <v>-0.20049938143085552</v>
      </c>
      <c r="H74" s="19">
        <v>7918.8649999999971</v>
      </c>
      <c r="I74" s="140">
        <v>6779.8719999999985</v>
      </c>
      <c r="J74" s="214">
        <f t="shared" si="35"/>
        <v>3.4157514124280107E-2</v>
      </c>
      <c r="K74" s="215">
        <f t="shared" si="36"/>
        <v>2.8350719015197503E-2</v>
      </c>
      <c r="L74" s="52">
        <f t="shared" si="30"/>
        <v>-0.14383285988585473</v>
      </c>
      <c r="N74" s="40">
        <f t="shared" si="31"/>
        <v>2.3894466069219402</v>
      </c>
      <c r="O74" s="143">
        <f t="shared" si="32"/>
        <v>2.5588043591074205</v>
      </c>
      <c r="P74" s="52">
        <f t="shared" si="37"/>
        <v>7.0877395500226384E-2</v>
      </c>
    </row>
    <row r="75" spans="1:16" ht="20.100000000000001" customHeight="1" x14ac:dyDescent="0.25">
      <c r="A75" s="38" t="s">
        <v>185</v>
      </c>
      <c r="B75" s="19">
        <v>69129.06</v>
      </c>
      <c r="C75" s="140">
        <v>65304.74</v>
      </c>
      <c r="D75" s="247">
        <f t="shared" si="33"/>
        <v>6.5622871327386645E-2</v>
      </c>
      <c r="E75" s="215">
        <f t="shared" si="34"/>
        <v>6.3667974534229663E-2</v>
      </c>
      <c r="F75" s="52">
        <f t="shared" si="29"/>
        <v>-5.5321452367499281E-2</v>
      </c>
      <c r="H75" s="19">
        <v>4212.8440000000001</v>
      </c>
      <c r="I75" s="140">
        <v>4633.0280000000002</v>
      </c>
      <c r="J75" s="214">
        <f t="shared" si="35"/>
        <v>1.8171831245183342E-2</v>
      </c>
      <c r="K75" s="215">
        <f t="shared" si="36"/>
        <v>1.9373474162571579E-2</v>
      </c>
      <c r="L75" s="52">
        <f t="shared" si="30"/>
        <v>9.9738798778212581E-2</v>
      </c>
      <c r="N75" s="40">
        <f t="shared" si="31"/>
        <v>0.60941722627213513</v>
      </c>
      <c r="O75" s="143">
        <f t="shared" si="32"/>
        <v>0.70944743061529691</v>
      </c>
      <c r="P75" s="52">
        <f t="shared" si="37"/>
        <v>0.16414075616972029</v>
      </c>
    </row>
    <row r="76" spans="1:16" ht="20.100000000000001" customHeight="1" x14ac:dyDescent="0.25">
      <c r="A76" s="38" t="s">
        <v>184</v>
      </c>
      <c r="B76" s="19">
        <v>28451.370000000006</v>
      </c>
      <c r="C76" s="140">
        <v>16130.7</v>
      </c>
      <c r="D76" s="247">
        <f t="shared" si="33"/>
        <v>2.7008331844782338E-2</v>
      </c>
      <c r="E76" s="215">
        <f t="shared" si="34"/>
        <v>1.5726408172198503E-2</v>
      </c>
      <c r="F76" s="52">
        <f t="shared" si="29"/>
        <v>-0.43304311883751129</v>
      </c>
      <c r="H76" s="19">
        <v>7330.6719999999996</v>
      </c>
      <c r="I76" s="140">
        <v>4237.3480000000009</v>
      </c>
      <c r="J76" s="214">
        <f t="shared" si="35"/>
        <v>3.1620381504226275E-2</v>
      </c>
      <c r="K76" s="215">
        <f t="shared" si="36"/>
        <v>1.7718898309231967E-2</v>
      </c>
      <c r="L76" s="52">
        <f t="shared" si="30"/>
        <v>-0.42197004585664166</v>
      </c>
      <c r="N76" s="40">
        <f t="shared" si="31"/>
        <v>2.5765620425308162</v>
      </c>
      <c r="O76" s="143">
        <f t="shared" si="32"/>
        <v>2.6268841401799059</v>
      </c>
      <c r="P76" s="52">
        <f t="shared" si="37"/>
        <v>1.9530714501895335E-2</v>
      </c>
    </row>
    <row r="77" spans="1:16" ht="20.100000000000001" customHeight="1" x14ac:dyDescent="0.25">
      <c r="A77" s="38" t="s">
        <v>182</v>
      </c>
      <c r="B77" s="19">
        <v>11751.420000000002</v>
      </c>
      <c r="C77" s="140">
        <v>10629.800000000003</v>
      </c>
      <c r="D77" s="247">
        <f t="shared" si="33"/>
        <v>1.1155394309919419E-2</v>
      </c>
      <c r="E77" s="215">
        <f t="shared" si="34"/>
        <v>1.0363379989016949E-2</v>
      </c>
      <c r="F77" s="52">
        <f t="shared" si="29"/>
        <v>-9.5445486588003725E-2</v>
      </c>
      <c r="H77" s="19">
        <v>3341.8149999999996</v>
      </c>
      <c r="I77" s="140">
        <v>3851.159000000001</v>
      </c>
      <c r="J77" s="214">
        <f t="shared" si="35"/>
        <v>1.4414703756565008E-2</v>
      </c>
      <c r="K77" s="215">
        <f t="shared" si="36"/>
        <v>1.6104010030255595E-2</v>
      </c>
      <c r="L77" s="52">
        <f t="shared" si="30"/>
        <v>0.15241537906796201</v>
      </c>
      <c r="N77" s="40">
        <f t="shared" si="31"/>
        <v>2.8437542016198885</v>
      </c>
      <c r="O77" s="143">
        <f t="shared" si="32"/>
        <v>3.6229834992191763</v>
      </c>
      <c r="P77" s="52">
        <f t="shared" si="37"/>
        <v>0.27401429320277232</v>
      </c>
    </row>
    <row r="78" spans="1:16" ht="20.100000000000001" customHeight="1" x14ac:dyDescent="0.25">
      <c r="A78" s="38" t="s">
        <v>186</v>
      </c>
      <c r="B78" s="19">
        <v>27065.040000000005</v>
      </c>
      <c r="C78" s="140">
        <v>18547.180000000004</v>
      </c>
      <c r="D78" s="247">
        <f t="shared" si="33"/>
        <v>2.5692315755350543E-2</v>
      </c>
      <c r="E78" s="215">
        <f t="shared" si="34"/>
        <v>1.8082322721471276E-2</v>
      </c>
      <c r="F78" s="52">
        <f t="shared" si="29"/>
        <v>-0.31471817518097145</v>
      </c>
      <c r="H78" s="19">
        <v>5548.3090000000002</v>
      </c>
      <c r="I78" s="140">
        <v>3618.8289999999988</v>
      </c>
      <c r="J78" s="214">
        <f t="shared" si="35"/>
        <v>2.3932273505530215E-2</v>
      </c>
      <c r="K78" s="215">
        <f t="shared" si="36"/>
        <v>1.513249868774044E-2</v>
      </c>
      <c r="L78" s="52">
        <f t="shared" si="30"/>
        <v>-0.34776001120341377</v>
      </c>
      <c r="N78" s="40">
        <f t="shared" si="31"/>
        <v>2.0499910585759338</v>
      </c>
      <c r="O78" s="143">
        <f t="shared" si="32"/>
        <v>1.9511478294813542</v>
      </c>
      <c r="P78" s="52">
        <f t="shared" si="37"/>
        <v>-4.8216419618553323E-2</v>
      </c>
    </row>
    <row r="79" spans="1:16" ht="20.100000000000001" customHeight="1" x14ac:dyDescent="0.25">
      <c r="A79" s="38" t="s">
        <v>199</v>
      </c>
      <c r="B79" s="19">
        <v>8405.130000000001</v>
      </c>
      <c r="C79" s="140">
        <v>10839.030000000002</v>
      </c>
      <c r="D79" s="247">
        <f t="shared" si="33"/>
        <v>7.9788263355520441E-3</v>
      </c>
      <c r="E79" s="215">
        <f t="shared" si="34"/>
        <v>1.0567365952544204E-2</v>
      </c>
      <c r="F79" s="52">
        <f t="shared" si="29"/>
        <v>0.28957315353837493</v>
      </c>
      <c r="H79" s="19">
        <v>2173.1899999999996</v>
      </c>
      <c r="I79" s="140">
        <v>2671.788</v>
      </c>
      <c r="J79" s="214">
        <f t="shared" si="35"/>
        <v>9.3739150900721633E-3</v>
      </c>
      <c r="K79" s="215">
        <f t="shared" si="36"/>
        <v>1.1172351167717698E-2</v>
      </c>
      <c r="L79" s="52">
        <f t="shared" si="30"/>
        <v>0.22943138887994169</v>
      </c>
      <c r="N79" s="40">
        <f t="shared" si="31"/>
        <v>2.5855519188876306</v>
      </c>
      <c r="O79" s="143">
        <f t="shared" si="32"/>
        <v>2.4649696513433392</v>
      </c>
      <c r="P79" s="52">
        <f t="shared" si="37"/>
        <v>-4.663695463372048E-2</v>
      </c>
    </row>
    <row r="80" spans="1:16" ht="20.100000000000001" customHeight="1" x14ac:dyDescent="0.25">
      <c r="A80" s="38" t="s">
        <v>181</v>
      </c>
      <c r="B80" s="19">
        <v>300.74</v>
      </c>
      <c r="C80" s="140">
        <v>1485.9500000000005</v>
      </c>
      <c r="D80" s="247">
        <f t="shared" si="33"/>
        <v>2.8548662925545725E-4</v>
      </c>
      <c r="E80" s="215">
        <f t="shared" si="34"/>
        <v>1.4487068895632784E-3</v>
      </c>
      <c r="F80" s="52">
        <f t="shared" si="29"/>
        <v>3.9409789186672888</v>
      </c>
      <c r="H80" s="19">
        <v>522.04700000000003</v>
      </c>
      <c r="I80" s="140">
        <v>2650.1329999999994</v>
      </c>
      <c r="J80" s="214">
        <f t="shared" si="35"/>
        <v>2.2518161095103992E-3</v>
      </c>
      <c r="K80" s="215">
        <f t="shared" si="36"/>
        <v>1.1081798599723181E-2</v>
      </c>
      <c r="L80" s="52">
        <f t="shared" si="30"/>
        <v>4.076426068917165</v>
      </c>
      <c r="N80" s="40">
        <f t="shared" si="31"/>
        <v>17.358748420562613</v>
      </c>
      <c r="O80" s="143">
        <f t="shared" si="32"/>
        <v>17.834604125307031</v>
      </c>
      <c r="P80" s="52">
        <f t="shared" si="37"/>
        <v>2.7413019257813268E-2</v>
      </c>
    </row>
    <row r="81" spans="1:16" ht="20.100000000000001" customHeight="1" x14ac:dyDescent="0.25">
      <c r="A81" s="38" t="s">
        <v>200</v>
      </c>
      <c r="B81" s="19">
        <v>9077.81</v>
      </c>
      <c r="C81" s="140">
        <v>10418.699999999995</v>
      </c>
      <c r="D81" s="247">
        <f t="shared" si="33"/>
        <v>8.6173883684294815E-3</v>
      </c>
      <c r="E81" s="215">
        <f t="shared" si="34"/>
        <v>1.0157570894237973E-2</v>
      </c>
      <c r="F81" s="52">
        <f t="shared" ref="F81:F83" si="38">(C81-B81)/B81</f>
        <v>0.14771073640007842</v>
      </c>
      <c r="H81" s="19">
        <v>1786.3779999999999</v>
      </c>
      <c r="I81" s="140">
        <v>2444.2470000000012</v>
      </c>
      <c r="J81" s="214">
        <f t="shared" si="35"/>
        <v>7.7054264425903555E-3</v>
      </c>
      <c r="K81" s="215">
        <f t="shared" si="36"/>
        <v>1.0220865512024342E-2</v>
      </c>
      <c r="L81" s="52">
        <f t="shared" ref="L81:L87" si="39">(I81-H81)/H81</f>
        <v>0.36826976149504825</v>
      </c>
      <c r="N81" s="40">
        <f t="shared" si="31"/>
        <v>1.9678512769048924</v>
      </c>
      <c r="O81" s="143">
        <f t="shared" si="32"/>
        <v>2.3460191770566405</v>
      </c>
      <c r="P81" s="52">
        <f t="shared" ref="P81:P83" si="40">(O81-N81)/N81</f>
        <v>0.19217300849408919</v>
      </c>
    </row>
    <row r="82" spans="1:16" ht="20.100000000000001" customHeight="1" x14ac:dyDescent="0.25">
      <c r="A82" s="38" t="s">
        <v>201</v>
      </c>
      <c r="B82" s="19">
        <v>22709.399999999994</v>
      </c>
      <c r="C82" s="140">
        <v>21379.18</v>
      </c>
      <c r="D82" s="247">
        <f t="shared" si="33"/>
        <v>2.1557591469089178E-2</v>
      </c>
      <c r="E82" s="215">
        <f t="shared" si="34"/>
        <v>2.0843342884493719E-2</v>
      </c>
      <c r="F82" s="52">
        <f t="shared" si="38"/>
        <v>-5.8575743965053863E-2</v>
      </c>
      <c r="H82" s="19">
        <v>2330.5230000000001</v>
      </c>
      <c r="I82" s="140">
        <v>2436.3419999999992</v>
      </c>
      <c r="J82" s="214">
        <f t="shared" si="35"/>
        <v>1.0052560851771017E-2</v>
      </c>
      <c r="K82" s="215">
        <f t="shared" si="36"/>
        <v>1.0187809956725483E-2</v>
      </c>
      <c r="L82" s="52">
        <f t="shared" si="39"/>
        <v>4.5405687907821138E-2</v>
      </c>
      <c r="N82" s="40">
        <f t="shared" si="31"/>
        <v>1.0262371528970387</v>
      </c>
      <c r="O82" s="143">
        <f t="shared" si="32"/>
        <v>1.1395862703808093</v>
      </c>
      <c r="P82" s="52">
        <f t="shared" si="40"/>
        <v>0.11045119265443593</v>
      </c>
    </row>
    <row r="83" spans="1:16" ht="20.100000000000001" customHeight="1" x14ac:dyDescent="0.25">
      <c r="A83" s="38" t="s">
        <v>202</v>
      </c>
      <c r="B83" s="19">
        <v>8606.7000000000025</v>
      </c>
      <c r="C83" s="140">
        <v>7554.74</v>
      </c>
      <c r="D83" s="247">
        <f t="shared" si="33"/>
        <v>8.1701728137691856E-3</v>
      </c>
      <c r="E83" s="215">
        <f t="shared" si="34"/>
        <v>7.3653917607317057E-3</v>
      </c>
      <c r="F83" s="52">
        <f t="shared" si="38"/>
        <v>-0.12222570787874591</v>
      </c>
      <c r="H83" s="19">
        <v>2840.4750000000004</v>
      </c>
      <c r="I83" s="140">
        <v>2353.0070000000005</v>
      </c>
      <c r="J83" s="214">
        <f t="shared" si="35"/>
        <v>1.2252205957819029E-2</v>
      </c>
      <c r="K83" s="215">
        <f t="shared" si="36"/>
        <v>9.8393362437805398E-3</v>
      </c>
      <c r="L83" s="52">
        <f t="shared" si="39"/>
        <v>-0.17161495876569932</v>
      </c>
      <c r="N83" s="40">
        <f t="shared" si="31"/>
        <v>3.3003067377740591</v>
      </c>
      <c r="O83" s="143">
        <f t="shared" si="32"/>
        <v>3.114610165273723</v>
      </c>
      <c r="P83" s="52">
        <f t="shared" si="40"/>
        <v>-5.6266458621837656E-2</v>
      </c>
    </row>
    <row r="84" spans="1:16" ht="20.100000000000001" customHeight="1" x14ac:dyDescent="0.25">
      <c r="A84" s="38" t="s">
        <v>203</v>
      </c>
      <c r="B84" s="19">
        <v>2591.96</v>
      </c>
      <c r="C84" s="140">
        <v>10765.939999999999</v>
      </c>
      <c r="D84" s="247">
        <f t="shared" si="33"/>
        <v>2.4604971854923687E-3</v>
      </c>
      <c r="E84" s="215">
        <f t="shared" si="34"/>
        <v>1.0496107843887664E-2</v>
      </c>
      <c r="F84" s="52">
        <f t="shared" ref="F84:F87" si="41">(C84-B84)/B84</f>
        <v>3.1535903331841535</v>
      </c>
      <c r="H84" s="19">
        <v>544.51800000000026</v>
      </c>
      <c r="I84" s="140">
        <v>2306.3539999999998</v>
      </c>
      <c r="J84" s="214">
        <f t="shared" si="35"/>
        <v>2.3487433206557723E-3</v>
      </c>
      <c r="K84" s="215">
        <f t="shared" si="36"/>
        <v>9.6442520159048476E-3</v>
      </c>
      <c r="L84" s="52">
        <f t="shared" ref="L84:L85" si="42">(I84-H84)/H84</f>
        <v>3.2355881715572279</v>
      </c>
      <c r="N84" s="40">
        <f t="shared" si="31"/>
        <v>2.1007963085850099</v>
      </c>
      <c r="O84" s="143">
        <f t="shared" si="32"/>
        <v>2.142269044783828</v>
      </c>
      <c r="P84" s="52">
        <f t="shared" ref="P84:P86" si="43">(O84-N84)/N84</f>
        <v>1.9741436154156241E-2</v>
      </c>
    </row>
    <row r="85" spans="1:16" ht="20.100000000000001" customHeight="1" x14ac:dyDescent="0.25">
      <c r="A85" s="38" t="s">
        <v>207</v>
      </c>
      <c r="B85" s="19">
        <v>4735.8999999999996</v>
      </c>
      <c r="C85" s="140">
        <v>6529.4499999999989</v>
      </c>
      <c r="D85" s="247">
        <f t="shared" si="33"/>
        <v>4.4956977039666149E-3</v>
      </c>
      <c r="E85" s="215">
        <f t="shared" si="34"/>
        <v>6.3657991184487657E-3</v>
      </c>
      <c r="F85" s="52">
        <f t="shared" si="41"/>
        <v>0.37871365527143719</v>
      </c>
      <c r="H85" s="19">
        <v>1160.4930000000002</v>
      </c>
      <c r="I85" s="140">
        <v>1630.3420000000001</v>
      </c>
      <c r="J85" s="214">
        <f t="shared" si="35"/>
        <v>5.005711808274067E-3</v>
      </c>
      <c r="K85" s="215">
        <f t="shared" si="36"/>
        <v>6.8174396125288417E-3</v>
      </c>
      <c r="L85" s="52">
        <f t="shared" si="42"/>
        <v>0.40487017155639876</v>
      </c>
      <c r="N85" s="40">
        <f t="shared" si="31"/>
        <v>2.4504170273865586</v>
      </c>
      <c r="O85" s="143">
        <f t="shared" si="32"/>
        <v>2.4969055586611435</v>
      </c>
      <c r="P85" s="52">
        <f t="shared" si="43"/>
        <v>1.8971681454632329E-2</v>
      </c>
    </row>
    <row r="86" spans="1:16" ht="20.100000000000001" customHeight="1" x14ac:dyDescent="0.25">
      <c r="A86" s="38" t="s">
        <v>206</v>
      </c>
      <c r="B86" s="19">
        <v>35554.14</v>
      </c>
      <c r="C86" s="140">
        <v>30110.489999999994</v>
      </c>
      <c r="D86" s="247">
        <f t="shared" si="33"/>
        <v>3.3750853177750291E-2</v>
      </c>
      <c r="E86" s="215">
        <f t="shared" si="34"/>
        <v>2.9355815680962464E-2</v>
      </c>
      <c r="F86" s="52">
        <f t="shared" si="41"/>
        <v>-0.15310875189218484</v>
      </c>
      <c r="H86" s="19">
        <v>1475.558</v>
      </c>
      <c r="I86" s="140">
        <v>1555.7279999999996</v>
      </c>
      <c r="J86" s="214">
        <f t="shared" si="35"/>
        <v>6.3647243924722201E-3</v>
      </c>
      <c r="K86" s="215">
        <f t="shared" si="36"/>
        <v>6.5054336412361741E-3</v>
      </c>
      <c r="L86" s="52">
        <f t="shared" si="39"/>
        <v>5.4331988305440802E-2</v>
      </c>
      <c r="N86" s="40">
        <f t="shared" si="31"/>
        <v>0.41501721037268796</v>
      </c>
      <c r="O86" s="143">
        <f t="shared" si="32"/>
        <v>0.51667309299848652</v>
      </c>
      <c r="P86" s="52">
        <f t="shared" si="43"/>
        <v>0.24494377602921807</v>
      </c>
    </row>
    <row r="87" spans="1:16" ht="20.100000000000001" customHeight="1" x14ac:dyDescent="0.25">
      <c r="A87" s="38" t="s">
        <v>209</v>
      </c>
      <c r="B87" s="19">
        <v>7484.0099999999993</v>
      </c>
      <c r="C87" s="140">
        <v>5685.1500000000015</v>
      </c>
      <c r="D87" s="247">
        <f t="shared" si="33"/>
        <v>7.1044250456012981E-3</v>
      </c>
      <c r="E87" s="215">
        <f t="shared" si="34"/>
        <v>5.5426602329827187E-3</v>
      </c>
      <c r="F87" s="52">
        <f t="shared" si="41"/>
        <v>-0.2403604484761509</v>
      </c>
      <c r="H87" s="19">
        <v>1498.3230000000001</v>
      </c>
      <c r="I87" s="140">
        <v>1116.2939999999999</v>
      </c>
      <c r="J87" s="214">
        <f t="shared" si="35"/>
        <v>6.4629197536810856E-3</v>
      </c>
      <c r="K87" s="215">
        <f t="shared" si="36"/>
        <v>4.6678960210975789E-3</v>
      </c>
      <c r="L87" s="52">
        <f t="shared" si="39"/>
        <v>-0.25497105764244438</v>
      </c>
      <c r="N87" s="40">
        <f t="shared" ref="N87" si="44">(H87/B87)*10</f>
        <v>2.0020323329338154</v>
      </c>
      <c r="O87" s="143">
        <f t="shared" ref="O87" si="45">(I87/C87)*10</f>
        <v>1.9635260283369824</v>
      </c>
      <c r="P87" s="52">
        <f t="shared" ref="P87" si="46">(O87-N87)/N87</f>
        <v>-1.9233607751182102E-2</v>
      </c>
    </row>
    <row r="88" spans="1:16" ht="20.100000000000001" customHeight="1" x14ac:dyDescent="0.25">
      <c r="A88" s="38" t="s">
        <v>210</v>
      </c>
      <c r="B88" s="19">
        <v>2278.4100000000003</v>
      </c>
      <c r="C88" s="140">
        <v>2856.41</v>
      </c>
      <c r="D88" s="247">
        <f t="shared" si="33"/>
        <v>2.1628502725341706E-3</v>
      </c>
      <c r="E88" s="215">
        <f t="shared" si="34"/>
        <v>2.7848183629445421E-3</v>
      </c>
      <c r="F88" s="52">
        <f t="shared" ref="F88:F94" si="47">(C88-B88)/B88</f>
        <v>0.25368568431493871</v>
      </c>
      <c r="H88" s="19">
        <v>790.97799999999984</v>
      </c>
      <c r="I88" s="140">
        <v>1023.3119999999999</v>
      </c>
      <c r="J88" s="214">
        <f t="shared" si="35"/>
        <v>3.4118326561943962E-3</v>
      </c>
      <c r="K88" s="215">
        <f t="shared" si="36"/>
        <v>4.2790824040453554E-3</v>
      </c>
      <c r="L88" s="52">
        <f t="shared" ref="L88:L94" si="48">(I88-H88)/H88</f>
        <v>0.29373004053210089</v>
      </c>
      <c r="N88" s="40">
        <f t="shared" si="31"/>
        <v>3.4716227544647356</v>
      </c>
      <c r="O88" s="143">
        <f t="shared" si="32"/>
        <v>3.582510914049454</v>
      </c>
      <c r="P88" s="52">
        <f t="shared" ref="P88:P93" si="49">(O88-N88)/N88</f>
        <v>3.1941304521670433E-2</v>
      </c>
    </row>
    <row r="89" spans="1:16" ht="20.100000000000001" customHeight="1" x14ac:dyDescent="0.25">
      <c r="A89" s="38" t="s">
        <v>187</v>
      </c>
      <c r="B89" s="19">
        <v>3317.3600000000015</v>
      </c>
      <c r="C89" s="140">
        <v>2585.1800000000012</v>
      </c>
      <c r="D89" s="247">
        <f t="shared" si="33"/>
        <v>3.1491052883782806E-3</v>
      </c>
      <c r="E89" s="215">
        <f t="shared" si="34"/>
        <v>2.5203863365262603E-3</v>
      </c>
      <c r="F89" s="52">
        <f t="shared" si="47"/>
        <v>-0.22071165022789205</v>
      </c>
      <c r="H89" s="19">
        <v>1149.3260000000005</v>
      </c>
      <c r="I89" s="140">
        <v>931.5229999999998</v>
      </c>
      <c r="J89" s="214">
        <f t="shared" si="35"/>
        <v>4.9575436730393049E-3</v>
      </c>
      <c r="K89" s="215">
        <f t="shared" si="36"/>
        <v>3.8952574368946529E-3</v>
      </c>
      <c r="L89" s="52">
        <f t="shared" si="48"/>
        <v>-0.18950497944012454</v>
      </c>
      <c r="N89" s="40">
        <f t="shared" si="31"/>
        <v>3.4645802686473584</v>
      </c>
      <c r="O89" s="143">
        <f t="shared" si="32"/>
        <v>3.6033196914721581</v>
      </c>
      <c r="P89" s="52">
        <f t="shared" si="49"/>
        <v>4.0045088312809229E-2</v>
      </c>
    </row>
    <row r="90" spans="1:16" ht="20.100000000000001" customHeight="1" x14ac:dyDescent="0.25">
      <c r="A90" s="38" t="s">
        <v>211</v>
      </c>
      <c r="B90" s="19">
        <v>464.98999999999995</v>
      </c>
      <c r="C90" s="140">
        <v>441.14000000000004</v>
      </c>
      <c r="D90" s="247">
        <f t="shared" si="33"/>
        <v>4.4140595776250268E-4</v>
      </c>
      <c r="E90" s="215">
        <f t="shared" si="34"/>
        <v>4.3008348683464751E-4</v>
      </c>
      <c r="F90" s="52">
        <f t="shared" si="47"/>
        <v>-5.12914256220562E-2</v>
      </c>
      <c r="H90" s="19">
        <v>614.06000000000006</v>
      </c>
      <c r="I90" s="140">
        <v>927.76599999999996</v>
      </c>
      <c r="J90" s="214">
        <f t="shared" si="35"/>
        <v>2.6487082584632335E-3</v>
      </c>
      <c r="K90" s="215">
        <f t="shared" si="36"/>
        <v>3.8795471622257369E-3</v>
      </c>
      <c r="L90" s="52">
        <f t="shared" si="48"/>
        <v>0.51087190176855657</v>
      </c>
      <c r="N90" s="40">
        <f t="shared" si="31"/>
        <v>13.205875395169791</v>
      </c>
      <c r="O90" s="143">
        <f t="shared" si="32"/>
        <v>21.031101237702316</v>
      </c>
      <c r="P90" s="52">
        <f t="shared" si="49"/>
        <v>0.59255638936247246</v>
      </c>
    </row>
    <row r="91" spans="1:16" ht="20.100000000000001" customHeight="1" x14ac:dyDescent="0.25">
      <c r="A91" s="38" t="s">
        <v>205</v>
      </c>
      <c r="B91" s="19">
        <v>840.5100000000001</v>
      </c>
      <c r="C91" s="140">
        <v>917.84999999999968</v>
      </c>
      <c r="D91" s="247">
        <f t="shared" si="33"/>
        <v>7.9787978571358787E-4</v>
      </c>
      <c r="E91" s="215">
        <f t="shared" si="34"/>
        <v>8.9484546491177641E-4</v>
      </c>
      <c r="F91" s="52">
        <f t="shared" si="47"/>
        <v>9.2015561980225771E-2</v>
      </c>
      <c r="H91" s="19">
        <v>531.52100000000007</v>
      </c>
      <c r="I91" s="140">
        <v>847.19199999999989</v>
      </c>
      <c r="J91" s="214">
        <f t="shared" si="35"/>
        <v>2.2926815982911059E-3</v>
      </c>
      <c r="K91" s="215">
        <f t="shared" si="36"/>
        <v>3.5426188494300783E-3</v>
      </c>
      <c r="L91" s="52">
        <f t="shared" si="48"/>
        <v>0.59390127577273477</v>
      </c>
      <c r="N91" s="40">
        <f t="shared" si="31"/>
        <v>6.3237915075370914</v>
      </c>
      <c r="O91" s="143">
        <f t="shared" si="32"/>
        <v>9.2301792231846171</v>
      </c>
      <c r="P91" s="52">
        <f t="shared" si="49"/>
        <v>0.45959575235576799</v>
      </c>
    </row>
    <row r="92" spans="1:16" ht="20.100000000000001" customHeight="1" x14ac:dyDescent="0.25">
      <c r="A92" s="38" t="s">
        <v>208</v>
      </c>
      <c r="B92" s="19">
        <v>1869.52</v>
      </c>
      <c r="C92" s="140">
        <v>2510.130000000001</v>
      </c>
      <c r="D92" s="247">
        <f t="shared" si="33"/>
        <v>1.7746989530014713E-3</v>
      </c>
      <c r="E92" s="215">
        <f t="shared" si="34"/>
        <v>2.4472173523331689E-3</v>
      </c>
      <c r="F92" s="52">
        <f t="shared" si="47"/>
        <v>0.34266014805939549</v>
      </c>
      <c r="H92" s="19">
        <v>564.47600000000011</v>
      </c>
      <c r="I92" s="140">
        <v>810.84799999999996</v>
      </c>
      <c r="J92" s="214">
        <f t="shared" si="35"/>
        <v>2.4348308681631965E-3</v>
      </c>
      <c r="K92" s="215">
        <f t="shared" si="36"/>
        <v>3.390642745472904E-3</v>
      </c>
      <c r="L92" s="52">
        <f t="shared" si="48"/>
        <v>0.43646142617223727</v>
      </c>
      <c r="N92" s="40">
        <f t="shared" si="31"/>
        <v>3.0193632590183581</v>
      </c>
      <c r="O92" s="143">
        <f t="shared" si="32"/>
        <v>3.2303028130017153</v>
      </c>
      <c r="P92" s="52">
        <f t="shared" si="49"/>
        <v>6.9862264288112486E-2</v>
      </c>
    </row>
    <row r="93" spans="1:16" ht="20.100000000000001" customHeight="1" x14ac:dyDescent="0.25">
      <c r="A93" s="38" t="s">
        <v>204</v>
      </c>
      <c r="B93" s="19">
        <v>1136.6499999999996</v>
      </c>
      <c r="C93" s="140">
        <v>2229.6000000000008</v>
      </c>
      <c r="D93" s="247">
        <f t="shared" si="33"/>
        <v>1.0789997244903084E-3</v>
      </c>
      <c r="E93" s="215">
        <f t="shared" si="34"/>
        <v>2.1737184164812313E-3</v>
      </c>
      <c r="F93" s="52">
        <f t="shared" si="47"/>
        <v>0.96155368847050682</v>
      </c>
      <c r="H93" s="19">
        <v>344.19700000000006</v>
      </c>
      <c r="I93" s="140">
        <v>771.35100000000045</v>
      </c>
      <c r="J93" s="214">
        <f t="shared" si="35"/>
        <v>1.4846715898092526E-3</v>
      </c>
      <c r="K93" s="215">
        <f t="shared" si="36"/>
        <v>3.2254820538045004E-3</v>
      </c>
      <c r="L93" s="52">
        <f t="shared" si="48"/>
        <v>1.2410160460434005</v>
      </c>
      <c r="N93" s="40">
        <f t="shared" si="31"/>
        <v>3.028170501033741</v>
      </c>
      <c r="O93" s="143">
        <f t="shared" si="32"/>
        <v>3.4595936490850381</v>
      </c>
      <c r="P93" s="52">
        <f t="shared" si="49"/>
        <v>0.14246989986330694</v>
      </c>
    </row>
    <row r="94" spans="1:16" ht="20.100000000000001" customHeight="1" x14ac:dyDescent="0.25">
      <c r="A94" s="38" t="s">
        <v>217</v>
      </c>
      <c r="B94" s="19">
        <v>1257.08</v>
      </c>
      <c r="C94" s="140">
        <v>1723.6300000000003</v>
      </c>
      <c r="D94" s="247">
        <f t="shared" si="33"/>
        <v>1.1933215797846983E-3</v>
      </c>
      <c r="E94" s="215">
        <f t="shared" si="34"/>
        <v>1.6804297964655292E-3</v>
      </c>
      <c r="F94" s="52">
        <f t="shared" si="47"/>
        <v>0.37113787507557233</v>
      </c>
      <c r="H94" s="19">
        <v>359.63300000000004</v>
      </c>
      <c r="I94" s="140">
        <v>560.46500000000003</v>
      </c>
      <c r="J94" s="214">
        <f t="shared" si="35"/>
        <v>1.5512537815781978E-3</v>
      </c>
      <c r="K94" s="215">
        <f t="shared" si="36"/>
        <v>2.3436409614890478E-3</v>
      </c>
      <c r="L94" s="52">
        <f t="shared" si="48"/>
        <v>0.55843596110479288</v>
      </c>
      <c r="N94" s="40">
        <f t="shared" ref="N94" si="50">(H94/B94)*10</f>
        <v>2.8608600884589692</v>
      </c>
      <c r="O94" s="143">
        <f t="shared" ref="O94" si="51">(I94/C94)*10</f>
        <v>3.2516549375446004</v>
      </c>
      <c r="P94" s="52">
        <f t="shared" ref="P94" si="52">(O94-N94)/N94</f>
        <v>0.13660047573180581</v>
      </c>
    </row>
    <row r="95" spans="1:16" ht="20.100000000000001" customHeight="1" thickBot="1" x14ac:dyDescent="0.3">
      <c r="A95" s="8" t="s">
        <v>17</v>
      </c>
      <c r="B95" s="19">
        <f>B96-SUM(B68:B94)</f>
        <v>40284.730000000214</v>
      </c>
      <c r="C95" s="140">
        <f>C96-SUM(C68:C94)</f>
        <v>40420.800000000396</v>
      </c>
      <c r="D95" s="247">
        <f t="shared" si="33"/>
        <v>3.8241510202055788E-2</v>
      </c>
      <c r="E95" s="215">
        <f t="shared" si="34"/>
        <v>3.9407713208156343E-2</v>
      </c>
      <c r="F95" s="52">
        <f>(C95-B95)/B95</f>
        <v>3.3777066397163613E-3</v>
      </c>
      <c r="H95" s="19">
        <f>H96-SUM(H68:H94)</f>
        <v>7783.0190000001749</v>
      </c>
      <c r="I95" s="140">
        <f>I96-SUM(I68:I94)</f>
        <v>8489.8810000000522</v>
      </c>
      <c r="J95" s="214">
        <f t="shared" si="35"/>
        <v>3.3571551153106734E-2</v>
      </c>
      <c r="K95" s="215">
        <f t="shared" si="36"/>
        <v>3.5501294228484775E-2</v>
      </c>
      <c r="L95" s="52">
        <f>(I95-H95)/H95</f>
        <v>9.082105542847338E-2</v>
      </c>
      <c r="N95" s="40">
        <f t="shared" si="31"/>
        <v>1.9320022748073855</v>
      </c>
      <c r="O95" s="143">
        <f t="shared" si="32"/>
        <v>2.1003743122352772</v>
      </c>
      <c r="P95" s="52">
        <f>(O95-N95)/N95</f>
        <v>8.7148985083197072E-2</v>
      </c>
    </row>
    <row r="96" spans="1:16" ht="26.25" customHeight="1" thickBot="1" x14ac:dyDescent="0.3">
      <c r="A96" s="12" t="s">
        <v>18</v>
      </c>
      <c r="B96" s="17">
        <v>1053429.3700000003</v>
      </c>
      <c r="C96" s="145">
        <v>1025707.8300000004</v>
      </c>
      <c r="D96" s="243">
        <f>SUM(D68:D95)</f>
        <v>0.99999999999999989</v>
      </c>
      <c r="E96" s="244">
        <f>SUM(E68:E95)</f>
        <v>1</v>
      </c>
      <c r="F96" s="57">
        <f>(C96-B96)/B96</f>
        <v>-2.6315518429109216E-2</v>
      </c>
      <c r="G96" s="1"/>
      <c r="H96" s="17">
        <v>231833.7620000001</v>
      </c>
      <c r="I96" s="145">
        <v>239142.85900000011</v>
      </c>
      <c r="J96" s="255">
        <f t="shared" si="35"/>
        <v>1</v>
      </c>
      <c r="K96" s="244">
        <f t="shared" si="36"/>
        <v>1</v>
      </c>
      <c r="L96" s="57">
        <f>(I96-H96)/H96</f>
        <v>3.1527319131369684E-2</v>
      </c>
      <c r="M96" s="1"/>
      <c r="N96" s="37">
        <f t="shared" si="31"/>
        <v>2.200752785162996</v>
      </c>
      <c r="O96" s="150">
        <f t="shared" si="32"/>
        <v>2.3314910153313346</v>
      </c>
      <c r="P96" s="57">
        <f>(O96-N96)/N96</f>
        <v>5.9406140957652211E-2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140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104</v>
      </c>
      <c r="H4" s="349"/>
      <c r="I4" s="130" t="s">
        <v>0</v>
      </c>
      <c r="K4" s="355" t="s">
        <v>19</v>
      </c>
      <c r="L4" s="354"/>
      <c r="M4" s="349" t="s">
        <v>104</v>
      </c>
      <c r="N4" s="349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160</v>
      </c>
      <c r="F5" s="357"/>
      <c r="G5" s="358" t="str">
        <f>E5</f>
        <v>jan-ago</v>
      </c>
      <c r="H5" s="358"/>
      <c r="I5" s="131" t="s">
        <v>138</v>
      </c>
      <c r="K5" s="359" t="str">
        <f>E5</f>
        <v>jan-ago</v>
      </c>
      <c r="L5" s="357"/>
      <c r="M5" s="345" t="str">
        <f>E5</f>
        <v>jan-ago</v>
      </c>
      <c r="N5" s="346"/>
      <c r="O5" s="131" t="str">
        <f>I5</f>
        <v>2022/2021</v>
      </c>
      <c r="Q5" s="359" t="str">
        <f>E5</f>
        <v>jan-ago</v>
      </c>
      <c r="R5" s="357"/>
      <c r="S5" s="131" t="str">
        <f>O5</f>
        <v>2022/2021</v>
      </c>
    </row>
    <row r="6" spans="1:19" ht="15.75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376432.10000000056</v>
      </c>
      <c r="F7" s="145">
        <v>396937.40000000037</v>
      </c>
      <c r="G7" s="243">
        <f>E7/E15</f>
        <v>0.38640195038742803</v>
      </c>
      <c r="H7" s="244">
        <f>F7/F15</f>
        <v>0.41472452860168818</v>
      </c>
      <c r="I7" s="164">
        <f t="shared" ref="I7:I18" si="0">(F7-E7)/E7</f>
        <v>5.4472772114811101E-2</v>
      </c>
      <c r="J7" s="1"/>
      <c r="K7" s="17">
        <v>93636.76699999992</v>
      </c>
      <c r="L7" s="145">
        <v>99431.863999999929</v>
      </c>
      <c r="M7" s="243">
        <f>K7/K15</f>
        <v>0.34661905304861973</v>
      </c>
      <c r="N7" s="244">
        <f>L7/L15</f>
        <v>0.35807774376429113</v>
      </c>
      <c r="O7" s="164">
        <f t="shared" ref="O7:O18" si="1">(L7-K7)/K7</f>
        <v>6.1889118832990184E-2</v>
      </c>
      <c r="P7" s="1"/>
      <c r="Q7" s="187">
        <f t="shared" ref="Q7:R18" si="2">(K7/E7)*10</f>
        <v>2.4874809294956455</v>
      </c>
      <c r="R7" s="188">
        <f t="shared" si="2"/>
        <v>2.5049759483485263</v>
      </c>
      <c r="S7" s="55">
        <f>(R7-Q7)/Q7</f>
        <v>7.0332273286726624E-3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326528.82000000053</v>
      </c>
      <c r="F8" s="181">
        <v>321843.60000000044</v>
      </c>
      <c r="G8" s="245">
        <f>E8/E7</f>
        <v>0.86743085937676423</v>
      </c>
      <c r="H8" s="246">
        <f>F8/F7</f>
        <v>0.8108170205175933</v>
      </c>
      <c r="I8" s="206">
        <f t="shared" si="0"/>
        <v>-1.4348565005686422E-2</v>
      </c>
      <c r="K8" s="180">
        <v>85281.925999999919</v>
      </c>
      <c r="L8" s="181">
        <v>86442.180999999924</v>
      </c>
      <c r="M8" s="250">
        <f>K8/K7</f>
        <v>0.91077392708357807</v>
      </c>
      <c r="N8" s="246">
        <f>L8/L7</f>
        <v>0.86936096259846829</v>
      </c>
      <c r="O8" s="207">
        <f t="shared" si="1"/>
        <v>1.3604934297567409E-2</v>
      </c>
      <c r="Q8" s="189">
        <f t="shared" si="2"/>
        <v>2.6117733191207986</v>
      </c>
      <c r="R8" s="190">
        <f t="shared" si="2"/>
        <v>2.6858443355716815</v>
      </c>
      <c r="S8" s="182">
        <f t="shared" ref="S8:S18" si="3">(R8-Q8)/Q8</f>
        <v>2.8360430788004761E-2</v>
      </c>
    </row>
    <row r="9" spans="1:19" ht="24" customHeight="1" x14ac:dyDescent="0.25">
      <c r="A9" s="8"/>
      <c r="B9" t="s">
        <v>37</v>
      </c>
      <c r="E9" s="19">
        <v>47134.460000000006</v>
      </c>
      <c r="F9" s="140">
        <v>70846.939999999959</v>
      </c>
      <c r="G9" s="247">
        <f>E9/E7</f>
        <v>0.12521371052043631</v>
      </c>
      <c r="H9" s="215">
        <f>F9/F7</f>
        <v>0.17848391207278502</v>
      </c>
      <c r="I9" s="182">
        <f t="shared" si="0"/>
        <v>0.50308160950608005</v>
      </c>
      <c r="K9" s="19">
        <v>7694.8160000000016</v>
      </c>
      <c r="L9" s="140">
        <v>12019.685000000003</v>
      </c>
      <c r="M9" s="247">
        <f>K9/K7</f>
        <v>8.2177292601313415E-2</v>
      </c>
      <c r="N9" s="215">
        <f>L9/L7</f>
        <v>0.12088363343967898</v>
      </c>
      <c r="O9" s="182">
        <f t="shared" si="1"/>
        <v>0.56204969683485617</v>
      </c>
      <c r="Q9" s="189">
        <f t="shared" si="2"/>
        <v>1.632524484209642</v>
      </c>
      <c r="R9" s="190">
        <f t="shared" si="2"/>
        <v>1.6965708046106172</v>
      </c>
      <c r="S9" s="182">
        <f t="shared" si="3"/>
        <v>3.9231460857373925E-2</v>
      </c>
    </row>
    <row r="10" spans="1:19" ht="24" customHeight="1" thickBot="1" x14ac:dyDescent="0.3">
      <c r="A10" s="8"/>
      <c r="B10" t="s">
        <v>36</v>
      </c>
      <c r="E10" s="19">
        <v>2768.8199999999997</v>
      </c>
      <c r="F10" s="140">
        <v>4246.8600000000006</v>
      </c>
      <c r="G10" s="247">
        <f>E10/E7</f>
        <v>7.355430102799404E-3</v>
      </c>
      <c r="H10" s="215">
        <f>F10/F7</f>
        <v>1.069906740962176E-2</v>
      </c>
      <c r="I10" s="186">
        <f t="shared" si="0"/>
        <v>0.53381584935098747</v>
      </c>
      <c r="K10" s="19">
        <v>660.02499999999986</v>
      </c>
      <c r="L10" s="140">
        <v>969.99800000000005</v>
      </c>
      <c r="M10" s="247">
        <f>K10/K7</f>
        <v>7.0487803151084915E-3</v>
      </c>
      <c r="N10" s="215">
        <f>L10/L7</f>
        <v>9.7554039618527183E-3</v>
      </c>
      <c r="O10" s="209">
        <f t="shared" si="1"/>
        <v>0.46963827127760349</v>
      </c>
      <c r="Q10" s="189">
        <f t="shared" si="2"/>
        <v>2.3837772047298125</v>
      </c>
      <c r="R10" s="190">
        <f t="shared" si="2"/>
        <v>2.2840357346368845</v>
      </c>
      <c r="S10" s="182">
        <f t="shared" si="3"/>
        <v>-4.1841775269527808E-2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597766.14000000164</v>
      </c>
      <c r="F11" s="145">
        <v>560173.58000000101</v>
      </c>
      <c r="G11" s="243">
        <f>E11/E15</f>
        <v>0.61359804961257192</v>
      </c>
      <c r="H11" s="244">
        <f>F11/F15</f>
        <v>0.58527547139831182</v>
      </c>
      <c r="I11" s="164">
        <f t="shared" si="0"/>
        <v>-6.2888406492881202E-2</v>
      </c>
      <c r="J11" s="1"/>
      <c r="K11" s="17">
        <v>176506.39500000019</v>
      </c>
      <c r="L11" s="145">
        <v>178250.47099999973</v>
      </c>
      <c r="M11" s="243">
        <f>K11/K15</f>
        <v>0.65338094695138016</v>
      </c>
      <c r="N11" s="244">
        <f>L11/L15</f>
        <v>0.64192225623570887</v>
      </c>
      <c r="O11" s="164">
        <f t="shared" si="1"/>
        <v>9.8810924102751829E-3</v>
      </c>
      <c r="Q11" s="191">
        <f t="shared" si="2"/>
        <v>2.9527666956846987</v>
      </c>
      <c r="R11" s="192">
        <f t="shared" si="2"/>
        <v>3.1820578007266858</v>
      </c>
      <c r="S11" s="57">
        <f t="shared" si="3"/>
        <v>7.7652970475819497E-2</v>
      </c>
    </row>
    <row r="12" spans="1:19" s="3" customFormat="1" ht="24" customHeight="1" x14ac:dyDescent="0.25">
      <c r="A12" s="46"/>
      <c r="B12" s="3" t="s">
        <v>33</v>
      </c>
      <c r="E12" s="31">
        <v>554718.36000000162</v>
      </c>
      <c r="F12" s="141">
        <v>521025.94000000111</v>
      </c>
      <c r="G12" s="247">
        <f>E12/E11</f>
        <v>0.92798558312453105</v>
      </c>
      <c r="H12" s="215">
        <f>F12/F11</f>
        <v>0.93011516180395404</v>
      </c>
      <c r="I12" s="206">
        <f t="shared" si="0"/>
        <v>-6.0737885077393888E-2</v>
      </c>
      <c r="K12" s="31">
        <v>169531.79900000017</v>
      </c>
      <c r="L12" s="141">
        <v>171663.79099999974</v>
      </c>
      <c r="M12" s="247">
        <f>K12/K11</f>
        <v>0.96048530706210378</v>
      </c>
      <c r="N12" s="215">
        <f>L12/L11</f>
        <v>0.96304817618125671</v>
      </c>
      <c r="O12" s="206">
        <f t="shared" si="1"/>
        <v>1.2575764621005171E-2</v>
      </c>
      <c r="Q12" s="189">
        <f t="shared" si="2"/>
        <v>3.0561778953918104</v>
      </c>
      <c r="R12" s="190">
        <f t="shared" si="2"/>
        <v>3.2947263815693968</v>
      </c>
      <c r="S12" s="182">
        <f t="shared" si="3"/>
        <v>7.8054515915868775E-2</v>
      </c>
    </row>
    <row r="13" spans="1:19" ht="24" customHeight="1" x14ac:dyDescent="0.25">
      <c r="A13" s="8"/>
      <c r="B13" s="3" t="s">
        <v>37</v>
      </c>
      <c r="D13" s="3"/>
      <c r="E13" s="19">
        <v>39008.420000000013</v>
      </c>
      <c r="F13" s="140">
        <v>37314.899999999965</v>
      </c>
      <c r="G13" s="247">
        <f>E13/E11</f>
        <v>6.5256991638903986E-2</v>
      </c>
      <c r="H13" s="215">
        <f>F13/F11</f>
        <v>6.6613102317320816E-2</v>
      </c>
      <c r="I13" s="182">
        <f t="shared" si="0"/>
        <v>-4.3414216725518422E-2</v>
      </c>
      <c r="K13" s="19">
        <v>6488.5370000000003</v>
      </c>
      <c r="L13" s="140">
        <v>6324.4110000000001</v>
      </c>
      <c r="M13" s="247">
        <f>K13/K11</f>
        <v>3.6760917359396489E-2</v>
      </c>
      <c r="N13" s="215">
        <f>L13/L11</f>
        <v>3.5480472867866979E-2</v>
      </c>
      <c r="O13" s="182">
        <f t="shared" si="1"/>
        <v>-2.529476213204921E-2</v>
      </c>
      <c r="Q13" s="189">
        <f t="shared" si="2"/>
        <v>1.6633683189424229</v>
      </c>
      <c r="R13" s="190">
        <f t="shared" si="2"/>
        <v>1.6948755054951257</v>
      </c>
      <c r="S13" s="182">
        <f t="shared" si="3"/>
        <v>1.8941797913245819E-2</v>
      </c>
    </row>
    <row r="14" spans="1:19" ht="24" customHeight="1" thickBot="1" x14ac:dyDescent="0.3">
      <c r="A14" s="8"/>
      <c r="B14" t="s">
        <v>36</v>
      </c>
      <c r="E14" s="19">
        <v>4039.3600000000024</v>
      </c>
      <c r="F14" s="140">
        <v>1832.7399999999996</v>
      </c>
      <c r="G14" s="247">
        <f>E14/E11</f>
        <v>6.7574252365649066E-3</v>
      </c>
      <c r="H14" s="215">
        <f>F14/F11</f>
        <v>3.2717358787252983E-3</v>
      </c>
      <c r="I14" s="186">
        <f t="shared" si="0"/>
        <v>-0.54627960865087566</v>
      </c>
      <c r="K14" s="19">
        <v>486.05900000000008</v>
      </c>
      <c r="L14" s="140">
        <v>262.26899999999995</v>
      </c>
      <c r="M14" s="247">
        <f>K14/K11</f>
        <v>2.7537755784995755E-3</v>
      </c>
      <c r="N14" s="215">
        <f>L14/L11</f>
        <v>1.4713509508763112E-3</v>
      </c>
      <c r="O14" s="209">
        <f t="shared" si="1"/>
        <v>-0.46041735674064277</v>
      </c>
      <c r="Q14" s="189">
        <f t="shared" si="2"/>
        <v>1.203306959518339</v>
      </c>
      <c r="R14" s="190">
        <f t="shared" si="2"/>
        <v>1.4310213123519977</v>
      </c>
      <c r="S14" s="182">
        <f t="shared" si="3"/>
        <v>0.1892404519332361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974198.2400000022</v>
      </c>
      <c r="F15" s="145">
        <v>957110.98000000138</v>
      </c>
      <c r="G15" s="243">
        <f>G7+G11</f>
        <v>1</v>
      </c>
      <c r="H15" s="244">
        <f>H7+H11</f>
        <v>1</v>
      </c>
      <c r="I15" s="164">
        <f t="shared" si="0"/>
        <v>-1.7539818179101604E-2</v>
      </c>
      <c r="J15" s="1"/>
      <c r="K15" s="17">
        <v>270143.16200000013</v>
      </c>
      <c r="L15" s="145">
        <v>277682.33499999967</v>
      </c>
      <c r="M15" s="243">
        <f>M7+M11</f>
        <v>0.99999999999999989</v>
      </c>
      <c r="N15" s="244">
        <f>N7+N11</f>
        <v>1</v>
      </c>
      <c r="O15" s="164">
        <f t="shared" si="1"/>
        <v>2.7908065279844251E-2</v>
      </c>
      <c r="Q15" s="191">
        <f t="shared" si="2"/>
        <v>2.7729793681417396</v>
      </c>
      <c r="R15" s="192">
        <f t="shared" si="2"/>
        <v>2.9012553486743959</v>
      </c>
      <c r="S15" s="57">
        <f t="shared" si="3"/>
        <v>4.6259262512514859E-2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881247.18000000215</v>
      </c>
      <c r="F16" s="181">
        <f t="shared" ref="F16:F17" si="4">F8+F12</f>
        <v>842869.54000000155</v>
      </c>
      <c r="G16" s="245">
        <f>E16/E15</f>
        <v>0.90458711976322204</v>
      </c>
      <c r="H16" s="246">
        <f>F16/F15</f>
        <v>0.88063929639591043</v>
      </c>
      <c r="I16" s="207">
        <f t="shared" si="0"/>
        <v>-4.3549234393011622E-2</v>
      </c>
      <c r="J16" s="3"/>
      <c r="K16" s="180">
        <f t="shared" ref="K16:L18" si="5">K8+K12</f>
        <v>254813.72500000009</v>
      </c>
      <c r="L16" s="181">
        <f t="shared" si="5"/>
        <v>258105.97199999966</v>
      </c>
      <c r="M16" s="250">
        <f>K16/K15</f>
        <v>0.94325439560820712</v>
      </c>
      <c r="N16" s="246">
        <f>L16/L15</f>
        <v>0.92950087012196858</v>
      </c>
      <c r="O16" s="207">
        <f t="shared" si="1"/>
        <v>1.292021063621893E-2</v>
      </c>
      <c r="P16" s="3"/>
      <c r="Q16" s="189">
        <f t="shared" si="2"/>
        <v>2.8915125152513905</v>
      </c>
      <c r="R16" s="190">
        <f t="shared" si="2"/>
        <v>3.0622292033474032</v>
      </c>
      <c r="S16" s="182">
        <f t="shared" si="3"/>
        <v>5.9040618774970251E-2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86142.880000000019</v>
      </c>
      <c r="F17" s="140">
        <f t="shared" si="4"/>
        <v>108161.83999999992</v>
      </c>
      <c r="G17" s="248">
        <f>E17/E15</f>
        <v>8.8424384753558807E-2</v>
      </c>
      <c r="H17" s="215">
        <f>F17/F15</f>
        <v>0.11300867115744484</v>
      </c>
      <c r="I17" s="182">
        <f t="shared" si="0"/>
        <v>0.25560974975528911</v>
      </c>
      <c r="K17" s="19">
        <f t="shared" si="5"/>
        <v>14183.353000000003</v>
      </c>
      <c r="L17" s="140">
        <f t="shared" si="5"/>
        <v>18344.096000000005</v>
      </c>
      <c r="M17" s="247">
        <f>K17/K15</f>
        <v>5.2503098338650508E-2</v>
      </c>
      <c r="N17" s="215">
        <f>L17/L15</f>
        <v>6.6061443915760881E-2</v>
      </c>
      <c r="O17" s="182">
        <f t="shared" si="1"/>
        <v>0.29335397631293542</v>
      </c>
      <c r="Q17" s="189">
        <f t="shared" si="2"/>
        <v>1.646491619504711</v>
      </c>
      <c r="R17" s="190">
        <f t="shared" si="2"/>
        <v>1.6959859410675724</v>
      </c>
      <c r="S17" s="182">
        <f t="shared" si="3"/>
        <v>3.0060475848489285E-2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6808.1800000000021</v>
      </c>
      <c r="F18" s="142">
        <f>F10+F14</f>
        <v>6079.6</v>
      </c>
      <c r="G18" s="249">
        <f>E18/E15</f>
        <v>6.9884954832190897E-3</v>
      </c>
      <c r="H18" s="221">
        <f>F18/F15</f>
        <v>6.3520324466447885E-3</v>
      </c>
      <c r="I18" s="208">
        <f t="shared" si="0"/>
        <v>-0.10701538443460683</v>
      </c>
      <c r="K18" s="21">
        <f t="shared" si="5"/>
        <v>1146.0839999999998</v>
      </c>
      <c r="L18" s="142">
        <f t="shared" si="5"/>
        <v>1232.2670000000001</v>
      </c>
      <c r="M18" s="249">
        <f>K18/K15</f>
        <v>4.2425060531422936E-3</v>
      </c>
      <c r="N18" s="221">
        <f>L18/L15</f>
        <v>4.4376859622705257E-3</v>
      </c>
      <c r="O18" s="208">
        <f t="shared" si="1"/>
        <v>7.5197804000405058E-2</v>
      </c>
      <c r="Q18" s="193">
        <f t="shared" si="2"/>
        <v>1.6833926247543387</v>
      </c>
      <c r="R18" s="194">
        <f t="shared" si="2"/>
        <v>2.0268882821238239</v>
      </c>
      <c r="S18" s="186">
        <f t="shared" si="3"/>
        <v>0.20404963899590106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141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F5</f>
        <v>2022/2021</v>
      </c>
    </row>
    <row r="6" spans="1:16" ht="19.5" customHeight="1" thickBot="1" x14ac:dyDescent="0.3">
      <c r="A6" s="367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138239.02999999997</v>
      </c>
      <c r="C7" s="147">
        <v>122971.18000000001</v>
      </c>
      <c r="D7" s="247">
        <f>B7/$B$33</f>
        <v>0.1419003076827566</v>
      </c>
      <c r="E7" s="246">
        <f>C7/$C$33</f>
        <v>0.12848163125241766</v>
      </c>
      <c r="F7" s="52">
        <f>(C7-B7)/B7</f>
        <v>-0.11044529175298731</v>
      </c>
      <c r="H7" s="39">
        <v>38370.541999999987</v>
      </c>
      <c r="I7" s="147">
        <v>37542.600000000006</v>
      </c>
      <c r="J7" s="247">
        <f>H7/$H$33</f>
        <v>0.14203780586532119</v>
      </c>
      <c r="K7" s="246">
        <f>I7/$I$33</f>
        <v>0.13519981384483826</v>
      </c>
      <c r="L7" s="52">
        <f>(I7-H7)/H7</f>
        <v>-2.1577542480374169E-2</v>
      </c>
      <c r="N7" s="27">
        <f t="shared" ref="N7:O33" si="0">(H7/B7)*10</f>
        <v>2.7756663223114337</v>
      </c>
      <c r="O7" s="151">
        <f t="shared" si="0"/>
        <v>3.0529592380913972</v>
      </c>
      <c r="P7" s="61">
        <f>(O7-N7)/N7</f>
        <v>9.9901387119561286E-2</v>
      </c>
    </row>
    <row r="8" spans="1:16" ht="20.100000000000001" customHeight="1" x14ac:dyDescent="0.25">
      <c r="A8" s="8" t="s">
        <v>167</v>
      </c>
      <c r="B8" s="19">
        <v>123461.10999999996</v>
      </c>
      <c r="C8" s="140">
        <v>104636.63999999993</v>
      </c>
      <c r="D8" s="247">
        <f t="shared" ref="D8:D32" si="1">B8/$B$33</f>
        <v>0.12673099265710019</v>
      </c>
      <c r="E8" s="215">
        <f t="shared" ref="E8:E32" si="2">C8/$C$33</f>
        <v>0.10932550371535806</v>
      </c>
      <c r="F8" s="52">
        <f t="shared" ref="F8:F33" si="3">(C8-B8)/B8</f>
        <v>-0.15247287182174238</v>
      </c>
      <c r="H8" s="19">
        <v>36445.157999999981</v>
      </c>
      <c r="I8" s="140">
        <v>33204.07</v>
      </c>
      <c r="J8" s="247">
        <f t="shared" ref="J8:J32" si="4">H8/$H$33</f>
        <v>0.13491053310466547</v>
      </c>
      <c r="K8" s="215">
        <f t="shared" ref="K8:K32" si="5">I8/$I$33</f>
        <v>0.11957573750595266</v>
      </c>
      <c r="L8" s="52">
        <f t="shared" ref="L8:L33" si="6">(I8-H8)/H8</f>
        <v>-8.8930551487799367E-2</v>
      </c>
      <c r="N8" s="27">
        <f t="shared" si="0"/>
        <v>2.9519545061598746</v>
      </c>
      <c r="O8" s="152">
        <f t="shared" si="0"/>
        <v>3.1732737213274453</v>
      </c>
      <c r="P8" s="52">
        <f t="shared" ref="P8:P71" si="7">(O8-N8)/N8</f>
        <v>7.4973789299849145E-2</v>
      </c>
    </row>
    <row r="9" spans="1:16" ht="20.100000000000001" customHeight="1" x14ac:dyDescent="0.25">
      <c r="A9" s="8" t="s">
        <v>168</v>
      </c>
      <c r="B9" s="19">
        <v>69485.939999999988</v>
      </c>
      <c r="C9" s="140">
        <v>69166.84</v>
      </c>
      <c r="D9" s="247">
        <f t="shared" si="1"/>
        <v>7.1326283652493536E-2</v>
      </c>
      <c r="E9" s="215">
        <f t="shared" si="2"/>
        <v>7.2266269476921094E-2</v>
      </c>
      <c r="F9" s="52">
        <f t="shared" si="3"/>
        <v>-4.5922959378543529E-3</v>
      </c>
      <c r="H9" s="19">
        <v>23906.291000000001</v>
      </c>
      <c r="I9" s="140">
        <v>25635.521000000001</v>
      </c>
      <c r="J9" s="247">
        <f t="shared" si="4"/>
        <v>8.8494895902640008E-2</v>
      </c>
      <c r="K9" s="215">
        <f t="shared" si="5"/>
        <v>9.2319596059288425E-2</v>
      </c>
      <c r="L9" s="52">
        <f t="shared" si="6"/>
        <v>7.2333679866943792E-2</v>
      </c>
      <c r="N9" s="27">
        <f t="shared" si="0"/>
        <v>3.4404501112023533</v>
      </c>
      <c r="O9" s="152">
        <f t="shared" si="0"/>
        <v>3.70633109738713</v>
      </c>
      <c r="P9" s="52">
        <f t="shared" si="7"/>
        <v>7.7280872441384624E-2</v>
      </c>
    </row>
    <row r="10" spans="1:16" ht="20.100000000000001" customHeight="1" x14ac:dyDescent="0.25">
      <c r="A10" s="8" t="s">
        <v>166</v>
      </c>
      <c r="B10" s="19">
        <v>90065.570000000022</v>
      </c>
      <c r="C10" s="140">
        <v>85711.57</v>
      </c>
      <c r="D10" s="247">
        <f t="shared" si="1"/>
        <v>9.245096767984308E-2</v>
      </c>
      <c r="E10" s="215">
        <f t="shared" si="2"/>
        <v>8.9552383987904993E-2</v>
      </c>
      <c r="F10" s="52">
        <f t="shared" si="3"/>
        <v>-4.8342557538913186E-2</v>
      </c>
      <c r="H10" s="19">
        <v>23907.202000000005</v>
      </c>
      <c r="I10" s="140">
        <v>24120.768999999997</v>
      </c>
      <c r="J10" s="247">
        <f t="shared" si="4"/>
        <v>8.8498268188628146E-2</v>
      </c>
      <c r="K10" s="215">
        <f t="shared" si="5"/>
        <v>8.6864614560375281E-2</v>
      </c>
      <c r="L10" s="52">
        <f t="shared" si="6"/>
        <v>8.9331658301122722E-3</v>
      </c>
      <c r="N10" s="27">
        <f t="shared" si="0"/>
        <v>2.6544218839674247</v>
      </c>
      <c r="O10" s="152">
        <f t="shared" si="0"/>
        <v>2.8141788792341567</v>
      </c>
      <c r="P10" s="52">
        <f t="shared" si="7"/>
        <v>6.0185231380006386E-2</v>
      </c>
    </row>
    <row r="11" spans="1:16" ht="20.100000000000001" customHeight="1" x14ac:dyDescent="0.25">
      <c r="A11" s="8" t="s">
        <v>169</v>
      </c>
      <c r="B11" s="19">
        <v>87084.440000000017</v>
      </c>
      <c r="C11" s="140">
        <v>72603.079999999987</v>
      </c>
      <c r="D11" s="247">
        <f t="shared" si="1"/>
        <v>8.9390882085765219E-2</v>
      </c>
      <c r="E11" s="215">
        <f t="shared" si="2"/>
        <v>7.5856490539895419E-2</v>
      </c>
      <c r="F11" s="52">
        <f t="shared" si="3"/>
        <v>-0.16629101593809442</v>
      </c>
      <c r="H11" s="19">
        <v>21053.677000000003</v>
      </c>
      <c r="I11" s="140">
        <v>18161.084000000006</v>
      </c>
      <c r="J11" s="247">
        <f t="shared" si="4"/>
        <v>7.7935257898550908E-2</v>
      </c>
      <c r="K11" s="215">
        <f t="shared" si="5"/>
        <v>6.5402374263382704E-2</v>
      </c>
      <c r="L11" s="52">
        <f t="shared" si="6"/>
        <v>-0.13739134498928604</v>
      </c>
      <c r="N11" s="27">
        <f t="shared" si="0"/>
        <v>2.4176163962241706</v>
      </c>
      <c r="O11" s="152">
        <f t="shared" si="0"/>
        <v>2.5014206008891096</v>
      </c>
      <c r="P11" s="52">
        <f t="shared" si="7"/>
        <v>3.4663979279684017E-2</v>
      </c>
    </row>
    <row r="12" spans="1:16" ht="20.100000000000001" customHeight="1" x14ac:dyDescent="0.25">
      <c r="A12" s="8" t="s">
        <v>174</v>
      </c>
      <c r="B12" s="19">
        <v>65337.43</v>
      </c>
      <c r="C12" s="140">
        <v>67353.559999999983</v>
      </c>
      <c r="D12" s="247">
        <f t="shared" si="1"/>
        <v>6.7067899855782945E-2</v>
      </c>
      <c r="E12" s="215">
        <f t="shared" si="2"/>
        <v>7.0371734738640265E-2</v>
      </c>
      <c r="F12" s="52">
        <f t="shared" si="3"/>
        <v>3.0857197780812359E-2</v>
      </c>
      <c r="H12" s="19">
        <v>15485.822999999999</v>
      </c>
      <c r="I12" s="140">
        <v>16085.865</v>
      </c>
      <c r="J12" s="247">
        <f t="shared" si="4"/>
        <v>5.732450484902523E-2</v>
      </c>
      <c r="K12" s="215">
        <f t="shared" si="5"/>
        <v>5.792901806303237E-2</v>
      </c>
      <c r="L12" s="52">
        <f t="shared" si="6"/>
        <v>3.8747827609808105E-2</v>
      </c>
      <c r="N12" s="27">
        <f t="shared" si="0"/>
        <v>2.3701304137613004</v>
      </c>
      <c r="O12" s="152">
        <f t="shared" si="0"/>
        <v>2.3882724239075119</v>
      </c>
      <c r="P12" s="52">
        <f t="shared" si="7"/>
        <v>7.6544354018987914E-3</v>
      </c>
    </row>
    <row r="13" spans="1:16" ht="20.100000000000001" customHeight="1" x14ac:dyDescent="0.25">
      <c r="A13" s="8" t="s">
        <v>173</v>
      </c>
      <c r="B13" s="19">
        <v>40023.900000000009</v>
      </c>
      <c r="C13" s="140">
        <v>33681.47</v>
      </c>
      <c r="D13" s="247">
        <f t="shared" si="1"/>
        <v>4.1083937905697719E-2</v>
      </c>
      <c r="E13" s="215">
        <f t="shared" si="2"/>
        <v>3.5190767532517514E-2</v>
      </c>
      <c r="F13" s="52">
        <f t="shared" si="3"/>
        <v>-0.1584660665252513</v>
      </c>
      <c r="H13" s="19">
        <v>14718.676000000003</v>
      </c>
      <c r="I13" s="140">
        <v>13486.882999999996</v>
      </c>
      <c r="J13" s="247">
        <f t="shared" si="4"/>
        <v>5.4484725399046051E-2</v>
      </c>
      <c r="K13" s="215">
        <f t="shared" si="5"/>
        <v>4.8569466977436651E-2</v>
      </c>
      <c r="L13" s="52">
        <f t="shared" si="6"/>
        <v>-8.368911714613507E-2</v>
      </c>
      <c r="N13" s="27">
        <f t="shared" si="0"/>
        <v>3.6774717106528847</v>
      </c>
      <c r="O13" s="152">
        <f t="shared" si="0"/>
        <v>4.0042441734282965</v>
      </c>
      <c r="P13" s="52">
        <f t="shared" si="7"/>
        <v>8.8857913394362414E-2</v>
      </c>
    </row>
    <row r="14" spans="1:16" ht="20.100000000000001" customHeight="1" x14ac:dyDescent="0.25">
      <c r="A14" s="8" t="s">
        <v>175</v>
      </c>
      <c r="B14" s="19">
        <v>49217.51</v>
      </c>
      <c r="C14" s="140">
        <v>53069.98</v>
      </c>
      <c r="D14" s="247">
        <f t="shared" si="1"/>
        <v>5.0521041795353681E-2</v>
      </c>
      <c r="E14" s="215">
        <f t="shared" si="2"/>
        <v>5.5448094431013673E-2</v>
      </c>
      <c r="F14" s="52">
        <f t="shared" si="3"/>
        <v>7.8274378366561023E-2</v>
      </c>
      <c r="H14" s="19">
        <v>12070.18</v>
      </c>
      <c r="I14" s="140">
        <v>13129.529000000002</v>
      </c>
      <c r="J14" s="247">
        <f t="shared" si="4"/>
        <v>4.4680679350306882E-2</v>
      </c>
      <c r="K14" s="215">
        <f t="shared" si="5"/>
        <v>4.7282550400622375E-2</v>
      </c>
      <c r="L14" s="52">
        <f t="shared" si="6"/>
        <v>8.7765799681529352E-2</v>
      </c>
      <c r="N14" s="27">
        <f t="shared" si="0"/>
        <v>2.4524158170537276</v>
      </c>
      <c r="O14" s="152">
        <f t="shared" si="0"/>
        <v>2.4740030050887531</v>
      </c>
      <c r="P14" s="52">
        <f t="shared" si="7"/>
        <v>8.802417552892761E-3</v>
      </c>
    </row>
    <row r="15" spans="1:16" ht="20.100000000000001" customHeight="1" x14ac:dyDescent="0.25">
      <c r="A15" s="8" t="s">
        <v>165</v>
      </c>
      <c r="B15" s="19">
        <v>55988.379999999983</v>
      </c>
      <c r="C15" s="140">
        <v>60391.909999999989</v>
      </c>
      <c r="D15" s="247">
        <f t="shared" si="1"/>
        <v>5.7471239118641784E-2</v>
      </c>
      <c r="E15" s="215">
        <f t="shared" si="2"/>
        <v>6.3098126823286499E-2</v>
      </c>
      <c r="F15" s="52">
        <f t="shared" si="3"/>
        <v>7.8650784323461537E-2</v>
      </c>
      <c r="H15" s="19">
        <v>11929.701000000003</v>
      </c>
      <c r="I15" s="140">
        <v>12635.020999999995</v>
      </c>
      <c r="J15" s="247">
        <f t="shared" si="4"/>
        <v>4.416066248606363E-2</v>
      </c>
      <c r="K15" s="215">
        <f t="shared" si="5"/>
        <v>4.5501709714447627E-2</v>
      </c>
      <c r="L15" s="52">
        <f t="shared" si="6"/>
        <v>5.9123024122733021E-2</v>
      </c>
      <c r="N15" s="27">
        <f t="shared" si="0"/>
        <v>2.1307458797700534</v>
      </c>
      <c r="O15" s="152">
        <f t="shared" si="0"/>
        <v>2.0921711202709101</v>
      </c>
      <c r="P15" s="52">
        <f t="shared" si="7"/>
        <v>-1.810387614280224E-2</v>
      </c>
    </row>
    <row r="16" spans="1:16" ht="20.100000000000001" customHeight="1" x14ac:dyDescent="0.25">
      <c r="A16" s="8" t="s">
        <v>170</v>
      </c>
      <c r="B16" s="19">
        <v>18191.97</v>
      </c>
      <c r="C16" s="140">
        <v>22443.660000000003</v>
      </c>
      <c r="D16" s="247">
        <f t="shared" si="1"/>
        <v>1.8673786559088836E-2</v>
      </c>
      <c r="E16" s="215">
        <f t="shared" si="2"/>
        <v>2.3449380969383527E-2</v>
      </c>
      <c r="F16" s="52">
        <f t="shared" si="3"/>
        <v>0.23371245664982968</v>
      </c>
      <c r="H16" s="19">
        <v>5541.3049999999994</v>
      </c>
      <c r="I16" s="140">
        <v>6876.4090000000006</v>
      </c>
      <c r="J16" s="247">
        <f t="shared" si="4"/>
        <v>2.0512475529549042E-2</v>
      </c>
      <c r="K16" s="215">
        <f t="shared" si="5"/>
        <v>2.4763581017856261E-2</v>
      </c>
      <c r="L16" s="52">
        <f t="shared" si="6"/>
        <v>0.24093674684934349</v>
      </c>
      <c r="N16" s="27">
        <f t="shared" si="0"/>
        <v>3.0460170064044734</v>
      </c>
      <c r="O16" s="152">
        <f t="shared" si="0"/>
        <v>3.0638536673608492</v>
      </c>
      <c r="P16" s="52">
        <f t="shared" si="7"/>
        <v>5.8557325579184005E-3</v>
      </c>
    </row>
    <row r="17" spans="1:16" ht="20.100000000000001" customHeight="1" x14ac:dyDescent="0.25">
      <c r="A17" s="8" t="s">
        <v>172</v>
      </c>
      <c r="B17" s="19">
        <v>15785.58</v>
      </c>
      <c r="C17" s="140">
        <v>19123.020000000004</v>
      </c>
      <c r="D17" s="247">
        <f t="shared" si="1"/>
        <v>1.6203663024478464E-2</v>
      </c>
      <c r="E17" s="215">
        <f t="shared" si="2"/>
        <v>1.9979940048331715E-2</v>
      </c>
      <c r="F17" s="52">
        <f t="shared" si="3"/>
        <v>0.2114233369949032</v>
      </c>
      <c r="H17" s="19">
        <v>4610.0930000000017</v>
      </c>
      <c r="I17" s="140">
        <v>6641.6939999999995</v>
      </c>
      <c r="J17" s="247">
        <f t="shared" si="4"/>
        <v>1.7065369953728479E-2</v>
      </c>
      <c r="K17" s="215">
        <f t="shared" si="5"/>
        <v>2.3918316590070456E-2</v>
      </c>
      <c r="L17" s="52">
        <f t="shared" si="6"/>
        <v>0.44068546990266727</v>
      </c>
      <c r="N17" s="27">
        <f t="shared" si="0"/>
        <v>2.9204457485882696</v>
      </c>
      <c r="O17" s="152">
        <f t="shared" si="0"/>
        <v>3.4731407486892749</v>
      </c>
      <c r="P17" s="52">
        <f t="shared" si="7"/>
        <v>0.1892502198913216</v>
      </c>
    </row>
    <row r="18" spans="1:16" ht="20.100000000000001" customHeight="1" x14ac:dyDescent="0.25">
      <c r="A18" s="8" t="s">
        <v>180</v>
      </c>
      <c r="B18" s="19">
        <v>18246.480000000007</v>
      </c>
      <c r="C18" s="140">
        <v>28362.99</v>
      </c>
      <c r="D18" s="247">
        <f t="shared" si="1"/>
        <v>1.8729740263131664E-2</v>
      </c>
      <c r="E18" s="215">
        <f t="shared" si="2"/>
        <v>2.9633961570475369E-2</v>
      </c>
      <c r="F18" s="52">
        <f t="shared" si="3"/>
        <v>0.55443625291014986</v>
      </c>
      <c r="H18" s="19">
        <v>3961.49</v>
      </c>
      <c r="I18" s="140">
        <v>6339.5640000000003</v>
      </c>
      <c r="J18" s="247">
        <f t="shared" si="4"/>
        <v>1.4664409680671474E-2</v>
      </c>
      <c r="K18" s="215">
        <f t="shared" si="5"/>
        <v>2.2830274745420886E-2</v>
      </c>
      <c r="L18" s="52">
        <f t="shared" si="6"/>
        <v>0.60029786772148874</v>
      </c>
      <c r="N18" s="27">
        <f t="shared" si="0"/>
        <v>2.1710982063389754</v>
      </c>
      <c r="O18" s="152">
        <f t="shared" si="0"/>
        <v>2.2351536280201771</v>
      </c>
      <c r="P18" s="52">
        <f t="shared" si="7"/>
        <v>2.9503696099134762E-2</v>
      </c>
    </row>
    <row r="19" spans="1:16" ht="20.100000000000001" customHeight="1" x14ac:dyDescent="0.25">
      <c r="A19" s="8" t="s">
        <v>178</v>
      </c>
      <c r="B19" s="19">
        <v>26349.109999999993</v>
      </c>
      <c r="C19" s="140">
        <v>20862.530000000002</v>
      </c>
      <c r="D19" s="247">
        <f t="shared" si="1"/>
        <v>2.704696941353537E-2</v>
      </c>
      <c r="E19" s="215">
        <f t="shared" si="2"/>
        <v>2.1797399085318209E-2</v>
      </c>
      <c r="F19" s="52">
        <f t="shared" si="3"/>
        <v>-0.20822638791215309</v>
      </c>
      <c r="H19" s="19">
        <v>6465.3329999999978</v>
      </c>
      <c r="I19" s="140">
        <v>5552.0339999999978</v>
      </c>
      <c r="J19" s="247">
        <f t="shared" si="4"/>
        <v>2.3932987798521443E-2</v>
      </c>
      <c r="K19" s="215">
        <f t="shared" si="5"/>
        <v>1.99941922845038E-2</v>
      </c>
      <c r="L19" s="52">
        <f t="shared" si="6"/>
        <v>-0.14126093737167139</v>
      </c>
      <c r="N19" s="27">
        <f t="shared" si="0"/>
        <v>2.4537196892039237</v>
      </c>
      <c r="O19" s="152">
        <f t="shared" si="0"/>
        <v>2.6612467423653778</v>
      </c>
      <c r="P19" s="52">
        <f t="shared" si="7"/>
        <v>8.457651217233518E-2</v>
      </c>
    </row>
    <row r="20" spans="1:16" ht="20.100000000000001" customHeight="1" x14ac:dyDescent="0.25">
      <c r="A20" s="8" t="s">
        <v>171</v>
      </c>
      <c r="B20" s="19">
        <v>19109.73</v>
      </c>
      <c r="C20" s="140">
        <v>20596.41</v>
      </c>
      <c r="D20" s="247">
        <f t="shared" si="1"/>
        <v>1.9615853545372857E-2</v>
      </c>
      <c r="E20" s="215">
        <f t="shared" si="2"/>
        <v>2.1519354004276507E-2</v>
      </c>
      <c r="F20" s="52">
        <f t="shared" si="3"/>
        <v>7.7797017540279234E-2</v>
      </c>
      <c r="H20" s="19">
        <v>5372.7300000000014</v>
      </c>
      <c r="I20" s="140">
        <v>5458.3129999999992</v>
      </c>
      <c r="J20" s="247">
        <f t="shared" si="4"/>
        <v>1.9888454552108945E-2</v>
      </c>
      <c r="K20" s="215">
        <f t="shared" si="5"/>
        <v>1.965668071755447E-2</v>
      </c>
      <c r="L20" s="52">
        <f t="shared" si="6"/>
        <v>1.5929145890450067E-2</v>
      </c>
      <c r="N20" s="27">
        <f t="shared" si="0"/>
        <v>2.8115153903273367</v>
      </c>
      <c r="O20" s="152">
        <f t="shared" si="0"/>
        <v>2.6501283476100927</v>
      </c>
      <c r="P20" s="52">
        <f t="shared" si="7"/>
        <v>-5.7402155176697819E-2</v>
      </c>
    </row>
    <row r="21" spans="1:16" ht="20.100000000000001" customHeight="1" x14ac:dyDescent="0.25">
      <c r="A21" s="8" t="s">
        <v>176</v>
      </c>
      <c r="B21" s="19">
        <v>14046.009999999998</v>
      </c>
      <c r="C21" s="140">
        <v>18032.859999999993</v>
      </c>
      <c r="D21" s="247">
        <f t="shared" si="1"/>
        <v>1.441802029944131E-2</v>
      </c>
      <c r="E21" s="215">
        <f t="shared" si="2"/>
        <v>1.8840928979834717E-2</v>
      </c>
      <c r="F21" s="52">
        <f t="shared" si="3"/>
        <v>0.28384217297296493</v>
      </c>
      <c r="H21" s="19">
        <v>4136.7699999999986</v>
      </c>
      <c r="I21" s="140">
        <v>5367.5239999999994</v>
      </c>
      <c r="J21" s="247">
        <f t="shared" si="4"/>
        <v>1.5313250831053799E-2</v>
      </c>
      <c r="K21" s="215">
        <f t="shared" si="5"/>
        <v>1.9329727978555068E-2</v>
      </c>
      <c r="L21" s="52">
        <f t="shared" si="6"/>
        <v>0.29751569461198019</v>
      </c>
      <c r="N21" s="27">
        <f t="shared" si="0"/>
        <v>2.9451566672670735</v>
      </c>
      <c r="O21" s="152">
        <f t="shared" si="0"/>
        <v>2.9765239679119126</v>
      </c>
      <c r="P21" s="52">
        <f t="shared" si="7"/>
        <v>1.0650469291993937E-2</v>
      </c>
    </row>
    <row r="22" spans="1:16" ht="20.100000000000001" customHeight="1" x14ac:dyDescent="0.25">
      <c r="A22" s="8" t="s">
        <v>179</v>
      </c>
      <c r="B22" s="19">
        <v>12754.179999999995</v>
      </c>
      <c r="C22" s="140">
        <v>13373.03</v>
      </c>
      <c r="D22" s="247">
        <f t="shared" si="1"/>
        <v>1.3091976023278376E-2</v>
      </c>
      <c r="E22" s="215">
        <f t="shared" si="2"/>
        <v>1.3972287727803529E-2</v>
      </c>
      <c r="F22" s="52">
        <f t="shared" si="3"/>
        <v>4.8521347511169363E-2</v>
      </c>
      <c r="H22" s="19">
        <v>4133.6320000000014</v>
      </c>
      <c r="I22" s="140">
        <v>4436.5470000000005</v>
      </c>
      <c r="J22" s="247">
        <f t="shared" si="4"/>
        <v>1.5301634768012391E-2</v>
      </c>
      <c r="K22" s="215">
        <f t="shared" si="5"/>
        <v>1.5977058821548738E-2</v>
      </c>
      <c r="L22" s="52">
        <f t="shared" si="6"/>
        <v>7.3280591983030649E-2</v>
      </c>
      <c r="N22" s="27">
        <f t="shared" si="0"/>
        <v>3.2410017735362078</v>
      </c>
      <c r="O22" s="152">
        <f t="shared" si="0"/>
        <v>3.3175331245050677</v>
      </c>
      <c r="P22" s="52">
        <f t="shared" si="7"/>
        <v>2.3613486297280759E-2</v>
      </c>
    </row>
    <row r="23" spans="1:16" ht="20.100000000000001" customHeight="1" x14ac:dyDescent="0.25">
      <c r="A23" s="8" t="s">
        <v>184</v>
      </c>
      <c r="B23" s="19">
        <v>17253.759999999998</v>
      </c>
      <c r="C23" s="140">
        <v>9343.8200000000033</v>
      </c>
      <c r="D23" s="247">
        <f t="shared" si="1"/>
        <v>1.7710727952043925E-2</v>
      </c>
      <c r="E23" s="215">
        <f t="shared" si="2"/>
        <v>9.7625251357998308E-3</v>
      </c>
      <c r="F23" s="52">
        <f t="shared" si="3"/>
        <v>-0.45844731814978273</v>
      </c>
      <c r="H23" s="19">
        <v>5873.5579999999982</v>
      </c>
      <c r="I23" s="140">
        <v>3249.5520000000001</v>
      </c>
      <c r="J23" s="247">
        <f t="shared" si="4"/>
        <v>2.174239005909023E-2</v>
      </c>
      <c r="K23" s="215">
        <f t="shared" si="5"/>
        <v>1.1702408077200882E-2</v>
      </c>
      <c r="L23" s="52">
        <f t="shared" si="6"/>
        <v>-0.44674897225838223</v>
      </c>
      <c r="N23" s="27">
        <f t="shared" si="0"/>
        <v>3.4042191383211535</v>
      </c>
      <c r="O23" s="152">
        <f t="shared" si="0"/>
        <v>3.4777553505953658</v>
      </c>
      <c r="P23" s="52">
        <f t="shared" si="7"/>
        <v>2.160149193875863E-2</v>
      </c>
    </row>
    <row r="24" spans="1:16" ht="20.100000000000001" customHeight="1" x14ac:dyDescent="0.25">
      <c r="A24" s="8" t="s">
        <v>186</v>
      </c>
      <c r="B24" s="19">
        <v>10126.81</v>
      </c>
      <c r="C24" s="140">
        <v>15220.680000000002</v>
      </c>
      <c r="D24" s="247">
        <f t="shared" si="1"/>
        <v>1.039501980623574E-2</v>
      </c>
      <c r="E24" s="215">
        <f t="shared" si="2"/>
        <v>1.5902732617277059E-2</v>
      </c>
      <c r="F24" s="52">
        <f t="shared" si="3"/>
        <v>0.50300835109970488</v>
      </c>
      <c r="H24" s="19">
        <v>2269.2049999999999</v>
      </c>
      <c r="I24" s="140">
        <v>3227.6209999999992</v>
      </c>
      <c r="J24" s="247">
        <f t="shared" si="4"/>
        <v>8.4000090292864829E-3</v>
      </c>
      <c r="K24" s="215">
        <f t="shared" si="5"/>
        <v>1.1623429340580849E-2</v>
      </c>
      <c r="L24" s="52">
        <f t="shared" si="6"/>
        <v>0.42235760982370446</v>
      </c>
      <c r="N24" s="27">
        <f t="shared" si="0"/>
        <v>2.2407895477450452</v>
      </c>
      <c r="O24" s="152">
        <f t="shared" si="0"/>
        <v>2.1205498046079403</v>
      </c>
      <c r="P24" s="52">
        <f t="shared" si="7"/>
        <v>-5.3659543020496858E-2</v>
      </c>
    </row>
    <row r="25" spans="1:16" ht="20.100000000000001" customHeight="1" x14ac:dyDescent="0.25">
      <c r="A25" s="8" t="s">
        <v>182</v>
      </c>
      <c r="B25" s="19">
        <v>10225.250000000002</v>
      </c>
      <c r="C25" s="140">
        <v>8712.8700000000026</v>
      </c>
      <c r="D25" s="247">
        <f t="shared" si="1"/>
        <v>1.0496067001722361E-2</v>
      </c>
      <c r="E25" s="215">
        <f t="shared" si="2"/>
        <v>9.1033016881699631E-3</v>
      </c>
      <c r="F25" s="52">
        <f t="shared" si="3"/>
        <v>-0.1479064081562797</v>
      </c>
      <c r="H25" s="19">
        <v>2931.1179999999999</v>
      </c>
      <c r="I25" s="140">
        <v>2913.1530000000007</v>
      </c>
      <c r="J25" s="247">
        <f t="shared" si="4"/>
        <v>1.0850239474134835E-2</v>
      </c>
      <c r="K25" s="215">
        <f t="shared" si="5"/>
        <v>1.0490955429339794E-2</v>
      </c>
      <c r="L25" s="52">
        <f t="shared" si="6"/>
        <v>-6.129060651942104E-3</v>
      </c>
      <c r="N25" s="27">
        <f t="shared" si="0"/>
        <v>2.8665489841324163</v>
      </c>
      <c r="O25" s="152">
        <f t="shared" si="0"/>
        <v>3.3435056416542426</v>
      </c>
      <c r="P25" s="52">
        <f t="shared" si="7"/>
        <v>0.166387059897454</v>
      </c>
    </row>
    <row r="26" spans="1:16" ht="20.100000000000001" customHeight="1" x14ac:dyDescent="0.25">
      <c r="A26" s="8" t="s">
        <v>177</v>
      </c>
      <c r="B26" s="19">
        <v>6984.9999999999991</v>
      </c>
      <c r="C26" s="140">
        <v>8189.2000000000007</v>
      </c>
      <c r="D26" s="247">
        <f t="shared" si="1"/>
        <v>7.1699985826293409E-3</v>
      </c>
      <c r="E26" s="215">
        <f t="shared" si="2"/>
        <v>8.5561655556391225E-3</v>
      </c>
      <c r="F26" s="52">
        <f t="shared" si="3"/>
        <v>0.17239799570508257</v>
      </c>
      <c r="H26" s="19">
        <v>2401.2180000000003</v>
      </c>
      <c r="I26" s="140">
        <v>2599.5179999999996</v>
      </c>
      <c r="J26" s="247">
        <f t="shared" si="4"/>
        <v>8.8886869548080658E-3</v>
      </c>
      <c r="K26" s="215">
        <f t="shared" si="5"/>
        <v>9.3614813488225694E-3</v>
      </c>
      <c r="L26" s="52">
        <f t="shared" si="6"/>
        <v>8.2583089082290423E-2</v>
      </c>
      <c r="N26" s="27">
        <f t="shared" si="0"/>
        <v>3.4376778811739452</v>
      </c>
      <c r="O26" s="152">
        <f t="shared" si="0"/>
        <v>3.1743247203634044</v>
      </c>
      <c r="P26" s="52">
        <f t="shared" si="7"/>
        <v>-7.6607864353075275E-2</v>
      </c>
    </row>
    <row r="27" spans="1:16" ht="20.100000000000001" customHeight="1" x14ac:dyDescent="0.25">
      <c r="A27" s="8" t="s">
        <v>181</v>
      </c>
      <c r="B27" s="19">
        <v>270.40000000000009</v>
      </c>
      <c r="C27" s="140">
        <v>1351.14</v>
      </c>
      <c r="D27" s="247">
        <f t="shared" si="1"/>
        <v>2.7756157720013953E-4</v>
      </c>
      <c r="E27" s="215">
        <f t="shared" si="2"/>
        <v>1.4116858214289851E-3</v>
      </c>
      <c r="F27" s="52">
        <f t="shared" si="3"/>
        <v>3.9968195266272177</v>
      </c>
      <c r="H27" s="19">
        <v>481.58200000000005</v>
      </c>
      <c r="I27" s="140">
        <v>2447.5269999999996</v>
      </c>
      <c r="J27" s="247">
        <f t="shared" si="4"/>
        <v>1.7826918010236377E-3</v>
      </c>
      <c r="K27" s="215">
        <f t="shared" si="5"/>
        <v>8.814125680699135E-3</v>
      </c>
      <c r="L27" s="52">
        <f t="shared" si="6"/>
        <v>4.0822642872864838</v>
      </c>
      <c r="N27" s="27">
        <f t="shared" si="0"/>
        <v>17.809985207100588</v>
      </c>
      <c r="O27" s="152">
        <f t="shared" si="0"/>
        <v>18.114532912947581</v>
      </c>
      <c r="P27" s="52">
        <f t="shared" si="7"/>
        <v>1.7099829242169944E-2</v>
      </c>
    </row>
    <row r="28" spans="1:16" ht="20.100000000000001" customHeight="1" x14ac:dyDescent="0.25">
      <c r="A28" s="8" t="s">
        <v>188</v>
      </c>
      <c r="B28" s="19">
        <v>5132.5499999999984</v>
      </c>
      <c r="C28" s="140">
        <v>10650.770000000002</v>
      </c>
      <c r="D28" s="247">
        <f t="shared" si="1"/>
        <v>5.2684862169326005E-3</v>
      </c>
      <c r="E28" s="215">
        <f t="shared" si="2"/>
        <v>1.1128040762838191E-2</v>
      </c>
      <c r="F28" s="52">
        <f t="shared" si="3"/>
        <v>1.075141985952403</v>
      </c>
      <c r="H28" s="19">
        <v>1281.4080000000001</v>
      </c>
      <c r="I28" s="140">
        <v>2353.027</v>
      </c>
      <c r="J28" s="247">
        <f t="shared" si="4"/>
        <v>4.7434404428863567E-3</v>
      </c>
      <c r="K28" s="215">
        <f t="shared" si="5"/>
        <v>8.4738087498435963E-3</v>
      </c>
      <c r="L28" s="52">
        <f t="shared" si="6"/>
        <v>0.83628243307361882</v>
      </c>
      <c r="N28" s="27">
        <f t="shared" si="0"/>
        <v>2.4966303299529486</v>
      </c>
      <c r="O28" s="152">
        <f t="shared" si="0"/>
        <v>2.2092552932792646</v>
      </c>
      <c r="P28" s="52">
        <f t="shared" si="7"/>
        <v>-0.11510516123510359</v>
      </c>
    </row>
    <row r="29" spans="1:16" ht="20.100000000000001" customHeight="1" x14ac:dyDescent="0.25">
      <c r="A29" s="8" t="s">
        <v>203</v>
      </c>
      <c r="B29" s="19">
        <v>2517.1899999999996</v>
      </c>
      <c r="C29" s="140">
        <v>9936.4199999999983</v>
      </c>
      <c r="D29" s="247">
        <f t="shared" si="1"/>
        <v>2.5838580862145668E-3</v>
      </c>
      <c r="E29" s="215">
        <f t="shared" si="2"/>
        <v>1.0381680084790172E-2</v>
      </c>
      <c r="F29" s="52">
        <f>(C29-B29)/B29</f>
        <v>2.9474255022465528</v>
      </c>
      <c r="H29" s="19">
        <v>532.20800000000008</v>
      </c>
      <c r="I29" s="140">
        <v>2186.9909999999995</v>
      </c>
      <c r="J29" s="247">
        <f t="shared" si="4"/>
        <v>1.9700961373954762E-3</v>
      </c>
      <c r="K29" s="215">
        <f t="shared" si="5"/>
        <v>7.8758737029490915E-3</v>
      </c>
      <c r="L29" s="52">
        <f>(I29-H29)/H29</f>
        <v>3.1092787030634623</v>
      </c>
      <c r="N29" s="27">
        <f t="shared" si="0"/>
        <v>2.1142941136743758</v>
      </c>
      <c r="O29" s="152">
        <f t="shared" si="0"/>
        <v>2.2009848617510128</v>
      </c>
      <c r="P29" s="52">
        <f>(O29-N29)/N29</f>
        <v>4.1002217958209922E-2</v>
      </c>
    </row>
    <row r="30" spans="1:16" ht="20.100000000000001" customHeight="1" x14ac:dyDescent="0.25">
      <c r="A30" s="8" t="s">
        <v>202</v>
      </c>
      <c r="B30" s="19">
        <v>4988.050000000002</v>
      </c>
      <c r="C30" s="140">
        <v>3907.46</v>
      </c>
      <c r="D30" s="247">
        <f t="shared" si="1"/>
        <v>5.1201591166906658E-3</v>
      </c>
      <c r="E30" s="215">
        <f t="shared" si="2"/>
        <v>4.0825568629460325E-3</v>
      </c>
      <c r="F30" s="52">
        <f t="shared" si="3"/>
        <v>-0.21663575946512195</v>
      </c>
      <c r="H30" s="19">
        <v>2443.893</v>
      </c>
      <c r="I30" s="140">
        <v>1905.3239999999998</v>
      </c>
      <c r="J30" s="247">
        <f t="shared" si="4"/>
        <v>9.046658749037673E-3</v>
      </c>
      <c r="K30" s="215">
        <f t="shared" si="5"/>
        <v>6.8615239784698603E-3</v>
      </c>
      <c r="L30" s="52">
        <f t="shared" si="6"/>
        <v>-0.22037339605293693</v>
      </c>
      <c r="N30" s="27">
        <f t="shared" si="0"/>
        <v>4.899495794949928</v>
      </c>
      <c r="O30" s="152">
        <f t="shared" si="0"/>
        <v>4.8761190133744163</v>
      </c>
      <c r="P30" s="52">
        <f t="shared" si="7"/>
        <v>-4.7712627082172263E-3</v>
      </c>
    </row>
    <row r="31" spans="1:16" ht="20.100000000000001" customHeight="1" x14ac:dyDescent="0.25">
      <c r="A31" s="8" t="s">
        <v>189</v>
      </c>
      <c r="B31" s="19">
        <v>7267.9199999999992</v>
      </c>
      <c r="C31" s="140">
        <v>6261.18</v>
      </c>
      <c r="D31" s="247">
        <f t="shared" si="1"/>
        <v>7.4604117535667057E-3</v>
      </c>
      <c r="E31" s="215">
        <f t="shared" si="2"/>
        <v>6.5417492128237876E-3</v>
      </c>
      <c r="F31" s="52">
        <f t="shared" si="3"/>
        <v>-0.13851831060330866</v>
      </c>
      <c r="H31" s="19">
        <v>2144.9290000000001</v>
      </c>
      <c r="I31" s="140">
        <v>1898.7760000000001</v>
      </c>
      <c r="J31" s="247">
        <f t="shared" si="4"/>
        <v>7.9399714733479031E-3</v>
      </c>
      <c r="K31" s="215">
        <f t="shared" si="5"/>
        <v>6.8379430762133308E-3</v>
      </c>
      <c r="L31" s="52">
        <f t="shared" si="6"/>
        <v>-0.11476044195402273</v>
      </c>
      <c r="N31" s="27">
        <f t="shared" si="0"/>
        <v>2.9512281367984246</v>
      </c>
      <c r="O31" s="152">
        <f t="shared" si="0"/>
        <v>3.03261685496983</v>
      </c>
      <c r="P31" s="52">
        <f t="shared" si="7"/>
        <v>2.7577914820132558E-2</v>
      </c>
    </row>
    <row r="32" spans="1:16" ht="20.100000000000001" customHeight="1" thickBot="1" x14ac:dyDescent="0.3">
      <c r="A32" s="8" t="s">
        <v>17</v>
      </c>
      <c r="B32" s="19">
        <f>B33-SUM(B7:B31)</f>
        <v>66044.940000000061</v>
      </c>
      <c r="C32" s="140">
        <f>C33-SUM(C7:C31)</f>
        <v>71156.709999999264</v>
      </c>
      <c r="D32" s="247">
        <f t="shared" si="1"/>
        <v>6.7794148345002192E-2</v>
      </c>
      <c r="E32" s="215">
        <f t="shared" si="2"/>
        <v>7.4345307374907882E-2</v>
      </c>
      <c r="F32" s="52">
        <f t="shared" si="3"/>
        <v>7.7398359359539107E-2</v>
      </c>
      <c r="H32" s="19">
        <f>H33-SUM(H7:H31)</f>
        <v>17675.439999999915</v>
      </c>
      <c r="I32" s="140">
        <f>I33-SUM(I7:I31)</f>
        <v>20227.418999999849</v>
      </c>
      <c r="J32" s="247">
        <f t="shared" si="4"/>
        <v>6.5429899721096502E-2</v>
      </c>
      <c r="K32" s="215">
        <f t="shared" si="5"/>
        <v>7.2843737070994646E-2</v>
      </c>
      <c r="L32" s="52">
        <f t="shared" si="6"/>
        <v>0.14437994188546063</v>
      </c>
      <c r="N32" s="27">
        <f t="shared" si="0"/>
        <v>2.6762746699444193</v>
      </c>
      <c r="O32" s="152">
        <f t="shared" si="0"/>
        <v>2.8426579868574668</v>
      </c>
      <c r="P32" s="52">
        <f t="shared" si="7"/>
        <v>6.216974617052403E-2</v>
      </c>
    </row>
    <row r="33" spans="1:16" ht="26.25" customHeight="1" thickBot="1" x14ac:dyDescent="0.3">
      <c r="A33" s="12" t="s">
        <v>18</v>
      </c>
      <c r="B33" s="17">
        <v>974198.24000000011</v>
      </c>
      <c r="C33" s="145">
        <v>957110.9799999994</v>
      </c>
      <c r="D33" s="243">
        <f>SUM(D7:D32)</f>
        <v>0.99999999999999989</v>
      </c>
      <c r="E33" s="244">
        <f>SUM(E7:E32)</f>
        <v>0.99999999999999967</v>
      </c>
      <c r="F33" s="57">
        <f t="shared" si="3"/>
        <v>-1.753981817910152E-2</v>
      </c>
      <c r="G33" s="1"/>
      <c r="H33" s="17">
        <v>270143.16199999984</v>
      </c>
      <c r="I33" s="145">
        <v>277682.3349999999</v>
      </c>
      <c r="J33" s="243">
        <f>SUM(J7:J32)</f>
        <v>1.0000000000000002</v>
      </c>
      <c r="K33" s="244">
        <f>SUM(K7:K32)</f>
        <v>0.99999999999999978</v>
      </c>
      <c r="L33" s="57">
        <f t="shared" si="6"/>
        <v>2.7908065279846218E-2</v>
      </c>
      <c r="N33" s="29">
        <f t="shared" si="0"/>
        <v>2.7729793681417432</v>
      </c>
      <c r="O33" s="146">
        <f t="shared" si="0"/>
        <v>2.9012553486744039</v>
      </c>
      <c r="P33" s="57">
        <f t="shared" si="7"/>
        <v>4.62592625125164E-2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F37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169</v>
      </c>
      <c r="B39" s="39">
        <v>87084.440000000017</v>
      </c>
      <c r="C39" s="147">
        <v>72603.079999999987</v>
      </c>
      <c r="D39" s="247">
        <f t="shared" ref="D39:D61" si="8">B39/$B$62</f>
        <v>0.23134169482358174</v>
      </c>
      <c r="E39" s="246">
        <f t="shared" ref="E39:E61" si="9">C39/$C$62</f>
        <v>0.18290813614438953</v>
      </c>
      <c r="F39" s="52">
        <f>(C39-B39)/B39</f>
        <v>-0.16629101593809442</v>
      </c>
      <c r="H39" s="39">
        <v>21053.677000000003</v>
      </c>
      <c r="I39" s="147">
        <v>18161.084000000006</v>
      </c>
      <c r="J39" s="247">
        <f t="shared" ref="J39:J61" si="10">H39/$H$62</f>
        <v>0.22484412559865505</v>
      </c>
      <c r="K39" s="246">
        <f t="shared" ref="K39:K61" si="11">I39/$I$62</f>
        <v>0.1826485320641279</v>
      </c>
      <c r="L39" s="52">
        <f>(I39-H39)/H39</f>
        <v>-0.13739134498928604</v>
      </c>
      <c r="N39" s="27">
        <f t="shared" ref="N39:O62" si="12">(H39/B39)*10</f>
        <v>2.4176163962241706</v>
      </c>
      <c r="O39" s="151">
        <f t="shared" si="12"/>
        <v>2.5014206008891096</v>
      </c>
      <c r="P39" s="61">
        <f t="shared" si="7"/>
        <v>3.4663979279684017E-2</v>
      </c>
    </row>
    <row r="40" spans="1:16" ht="20.100000000000001" customHeight="1" x14ac:dyDescent="0.25">
      <c r="A40" s="38" t="s">
        <v>174</v>
      </c>
      <c r="B40" s="19">
        <v>65337.43</v>
      </c>
      <c r="C40" s="140">
        <v>67353.559999999983</v>
      </c>
      <c r="D40" s="247">
        <f t="shared" si="8"/>
        <v>0.17357029328795284</v>
      </c>
      <c r="E40" s="215">
        <f t="shared" si="9"/>
        <v>0.16968307849046221</v>
      </c>
      <c r="F40" s="52">
        <f t="shared" ref="F40:F62" si="13">(C40-B40)/B40</f>
        <v>3.0857197780812359E-2</v>
      </c>
      <c r="H40" s="19">
        <v>15485.822999999999</v>
      </c>
      <c r="I40" s="140">
        <v>16085.865</v>
      </c>
      <c r="J40" s="247">
        <f t="shared" si="10"/>
        <v>0.16538186330162377</v>
      </c>
      <c r="K40" s="215">
        <f t="shared" si="11"/>
        <v>0.1617777677385189</v>
      </c>
      <c r="L40" s="52">
        <f t="shared" ref="L40:L62" si="14">(I40-H40)/H40</f>
        <v>3.8747827609808105E-2</v>
      </c>
      <c r="N40" s="27">
        <f t="shared" si="12"/>
        <v>2.3701304137613004</v>
      </c>
      <c r="O40" s="152">
        <f t="shared" si="12"/>
        <v>2.3882724239075119</v>
      </c>
      <c r="P40" s="52">
        <f t="shared" si="7"/>
        <v>7.6544354018987914E-3</v>
      </c>
    </row>
    <row r="41" spans="1:16" ht="20.100000000000001" customHeight="1" x14ac:dyDescent="0.25">
      <c r="A41" s="38" t="s">
        <v>175</v>
      </c>
      <c r="B41" s="19">
        <v>49217.51</v>
      </c>
      <c r="C41" s="140">
        <v>53069.98</v>
      </c>
      <c r="D41" s="247">
        <f t="shared" si="8"/>
        <v>0.13074737781395368</v>
      </c>
      <c r="E41" s="215">
        <f t="shared" si="9"/>
        <v>0.13369861343375558</v>
      </c>
      <c r="F41" s="52">
        <f t="shared" si="13"/>
        <v>7.8274378366561023E-2</v>
      </c>
      <c r="H41" s="19">
        <v>12070.18</v>
      </c>
      <c r="I41" s="140">
        <v>13129.529000000002</v>
      </c>
      <c r="J41" s="247">
        <f t="shared" si="10"/>
        <v>0.12890427966185544</v>
      </c>
      <c r="K41" s="215">
        <f t="shared" si="11"/>
        <v>0.13204548795343918</v>
      </c>
      <c r="L41" s="52">
        <f t="shared" si="14"/>
        <v>8.7765799681529352E-2</v>
      </c>
      <c r="N41" s="27">
        <f t="shared" si="12"/>
        <v>2.4524158170537276</v>
      </c>
      <c r="O41" s="152">
        <f t="shared" si="12"/>
        <v>2.4740030050887531</v>
      </c>
      <c r="P41" s="52">
        <f t="shared" si="7"/>
        <v>8.802417552892761E-3</v>
      </c>
    </row>
    <row r="42" spans="1:16" ht="20.100000000000001" customHeight="1" x14ac:dyDescent="0.25">
      <c r="A42" s="38" t="s">
        <v>165</v>
      </c>
      <c r="B42" s="19">
        <v>55988.379999999983</v>
      </c>
      <c r="C42" s="140">
        <v>60391.909999999989</v>
      </c>
      <c r="D42" s="247">
        <f t="shared" si="8"/>
        <v>0.14873434013730491</v>
      </c>
      <c r="E42" s="215">
        <f t="shared" si="9"/>
        <v>0.15214467067099247</v>
      </c>
      <c r="F42" s="52">
        <f t="shared" si="13"/>
        <v>7.8650784323461537E-2</v>
      </c>
      <c r="H42" s="19">
        <v>11929.701000000003</v>
      </c>
      <c r="I42" s="140">
        <v>12635.020999999995</v>
      </c>
      <c r="J42" s="247">
        <f t="shared" si="10"/>
        <v>0.12740402495955461</v>
      </c>
      <c r="K42" s="215">
        <f t="shared" si="11"/>
        <v>0.12707215264515201</v>
      </c>
      <c r="L42" s="52">
        <f t="shared" si="14"/>
        <v>5.9123024122733021E-2</v>
      </c>
      <c r="N42" s="27">
        <f t="shared" si="12"/>
        <v>2.1307458797700534</v>
      </c>
      <c r="O42" s="152">
        <f t="shared" si="12"/>
        <v>2.0921711202709101</v>
      </c>
      <c r="P42" s="52">
        <f t="shared" si="7"/>
        <v>-1.810387614280224E-2</v>
      </c>
    </row>
    <row r="43" spans="1:16" ht="20.100000000000001" customHeight="1" x14ac:dyDescent="0.25">
      <c r="A43" s="38" t="s">
        <v>170</v>
      </c>
      <c r="B43" s="19">
        <v>18191.97</v>
      </c>
      <c r="C43" s="140">
        <v>22443.660000000003</v>
      </c>
      <c r="D43" s="247">
        <f t="shared" si="8"/>
        <v>4.8327361030050302E-2</v>
      </c>
      <c r="E43" s="215">
        <f t="shared" si="9"/>
        <v>5.6542064315431122E-2</v>
      </c>
      <c r="F43" s="52">
        <f t="shared" si="13"/>
        <v>0.23371245664982968</v>
      </c>
      <c r="H43" s="19">
        <v>5541.3049999999994</v>
      </c>
      <c r="I43" s="140">
        <v>6876.4090000000006</v>
      </c>
      <c r="J43" s="247">
        <f t="shared" si="10"/>
        <v>5.917873050871137E-2</v>
      </c>
      <c r="K43" s="215">
        <f t="shared" si="11"/>
        <v>6.9156995789599204E-2</v>
      </c>
      <c r="L43" s="52">
        <f t="shared" si="14"/>
        <v>0.24093674684934349</v>
      </c>
      <c r="N43" s="27">
        <f t="shared" si="12"/>
        <v>3.0460170064044734</v>
      </c>
      <c r="O43" s="152">
        <f t="shared" si="12"/>
        <v>3.0638536673608492</v>
      </c>
      <c r="P43" s="52">
        <f t="shared" si="7"/>
        <v>5.8557325579184005E-3</v>
      </c>
    </row>
    <row r="44" spans="1:16" ht="20.100000000000001" customHeight="1" x14ac:dyDescent="0.25">
      <c r="A44" s="38" t="s">
        <v>180</v>
      </c>
      <c r="B44" s="19">
        <v>18246.480000000007</v>
      </c>
      <c r="C44" s="140">
        <v>28362.99</v>
      </c>
      <c r="D44" s="247">
        <f t="shared" si="8"/>
        <v>4.8472168021802618E-2</v>
      </c>
      <c r="E44" s="215">
        <f t="shared" si="9"/>
        <v>7.1454566891404059E-2</v>
      </c>
      <c r="F44" s="52">
        <f t="shared" si="13"/>
        <v>0.55443625291014986</v>
      </c>
      <c r="H44" s="19">
        <v>3961.49</v>
      </c>
      <c r="I44" s="140">
        <v>6339.5640000000003</v>
      </c>
      <c r="J44" s="247">
        <f t="shared" si="10"/>
        <v>4.2306992508615755E-2</v>
      </c>
      <c r="K44" s="215">
        <f t="shared" si="11"/>
        <v>6.3757871420372855E-2</v>
      </c>
      <c r="L44" s="52">
        <f t="shared" si="14"/>
        <v>0.60029786772148874</v>
      </c>
      <c r="N44" s="27">
        <f t="shared" si="12"/>
        <v>2.1710982063389754</v>
      </c>
      <c r="O44" s="152">
        <f t="shared" si="12"/>
        <v>2.2351536280201771</v>
      </c>
      <c r="P44" s="52">
        <f t="shared" si="7"/>
        <v>2.9503696099134762E-2</v>
      </c>
    </row>
    <row r="45" spans="1:16" ht="20.100000000000001" customHeight="1" x14ac:dyDescent="0.25">
      <c r="A45" s="38" t="s">
        <v>171</v>
      </c>
      <c r="B45" s="19">
        <v>19109.73</v>
      </c>
      <c r="C45" s="140">
        <v>20596.41</v>
      </c>
      <c r="D45" s="247">
        <f t="shared" si="8"/>
        <v>5.0765410282491846E-2</v>
      </c>
      <c r="E45" s="215">
        <f t="shared" si="9"/>
        <v>5.1888307828891922E-2</v>
      </c>
      <c r="F45" s="52">
        <f t="shared" si="13"/>
        <v>7.7797017540279234E-2</v>
      </c>
      <c r="H45" s="19">
        <v>5372.7300000000014</v>
      </c>
      <c r="I45" s="140">
        <v>5458.3129999999992</v>
      </c>
      <c r="J45" s="247">
        <f t="shared" si="10"/>
        <v>5.737842273003723E-2</v>
      </c>
      <c r="K45" s="215">
        <f t="shared" si="11"/>
        <v>5.4895008304380162E-2</v>
      </c>
      <c r="L45" s="52">
        <f t="shared" si="14"/>
        <v>1.5929145890450067E-2</v>
      </c>
      <c r="N45" s="27">
        <f t="shared" si="12"/>
        <v>2.8115153903273367</v>
      </c>
      <c r="O45" s="152">
        <f t="shared" si="12"/>
        <v>2.6501283476100927</v>
      </c>
      <c r="P45" s="52">
        <f t="shared" si="7"/>
        <v>-5.7402155176697819E-2</v>
      </c>
    </row>
    <row r="46" spans="1:16" ht="20.100000000000001" customHeight="1" x14ac:dyDescent="0.25">
      <c r="A46" s="38" t="s">
        <v>176</v>
      </c>
      <c r="B46" s="19">
        <v>14046.009999999998</v>
      </c>
      <c r="C46" s="140">
        <v>18032.859999999993</v>
      </c>
      <c r="D46" s="247">
        <f t="shared" si="8"/>
        <v>3.7313528787794654E-2</v>
      </c>
      <c r="E46" s="215">
        <f t="shared" si="9"/>
        <v>4.5429984677684686E-2</v>
      </c>
      <c r="F46" s="52">
        <f t="shared" si="13"/>
        <v>0.28384217297296493</v>
      </c>
      <c r="H46" s="19">
        <v>4136.7699999999986</v>
      </c>
      <c r="I46" s="140">
        <v>5367.5239999999994</v>
      </c>
      <c r="J46" s="247">
        <f t="shared" si="10"/>
        <v>4.4178906774942343E-2</v>
      </c>
      <c r="K46" s="215">
        <f t="shared" si="11"/>
        <v>5.398193078226915E-2</v>
      </c>
      <c r="L46" s="52">
        <f t="shared" si="14"/>
        <v>0.29751569461198019</v>
      </c>
      <c r="N46" s="27">
        <f t="shared" si="12"/>
        <v>2.9451566672670735</v>
      </c>
      <c r="O46" s="152">
        <f t="shared" si="12"/>
        <v>2.9765239679119126</v>
      </c>
      <c r="P46" s="52">
        <f t="shared" si="7"/>
        <v>1.0650469291993937E-2</v>
      </c>
    </row>
    <row r="47" spans="1:16" ht="20.100000000000001" customHeight="1" x14ac:dyDescent="0.25">
      <c r="A47" s="38" t="s">
        <v>179</v>
      </c>
      <c r="B47" s="19">
        <v>12754.179999999995</v>
      </c>
      <c r="C47" s="140">
        <v>13373.03</v>
      </c>
      <c r="D47" s="247">
        <f t="shared" si="8"/>
        <v>3.3881754504995705E-2</v>
      </c>
      <c r="E47" s="215">
        <f t="shared" si="9"/>
        <v>3.3690526516271843E-2</v>
      </c>
      <c r="F47" s="52">
        <f t="shared" si="13"/>
        <v>4.8521347511169363E-2</v>
      </c>
      <c r="H47" s="19">
        <v>4133.6320000000014</v>
      </c>
      <c r="I47" s="140">
        <v>4436.5470000000005</v>
      </c>
      <c r="J47" s="247">
        <f t="shared" si="10"/>
        <v>4.4145394297947095E-2</v>
      </c>
      <c r="K47" s="215">
        <f t="shared" si="11"/>
        <v>4.4618966411008855E-2</v>
      </c>
      <c r="L47" s="52">
        <f t="shared" si="14"/>
        <v>7.3280591983030649E-2</v>
      </c>
      <c r="N47" s="27">
        <f t="shared" si="12"/>
        <v>3.2410017735362078</v>
      </c>
      <c r="O47" s="152">
        <f t="shared" si="12"/>
        <v>3.3175331245050677</v>
      </c>
      <c r="P47" s="52">
        <f t="shared" si="7"/>
        <v>2.3613486297280759E-2</v>
      </c>
    </row>
    <row r="48" spans="1:16" ht="20.100000000000001" customHeight="1" x14ac:dyDescent="0.25">
      <c r="A48" s="38" t="s">
        <v>177</v>
      </c>
      <c r="B48" s="19">
        <v>6984.9999999999991</v>
      </c>
      <c r="C48" s="140">
        <v>8189.2000000000007</v>
      </c>
      <c r="D48" s="247">
        <f t="shared" si="8"/>
        <v>1.8555803290952071E-2</v>
      </c>
      <c r="E48" s="215">
        <f t="shared" si="9"/>
        <v>2.0630960952533077E-2</v>
      </c>
      <c r="F48" s="52">
        <f t="shared" si="13"/>
        <v>0.17239799570508257</v>
      </c>
      <c r="H48" s="19">
        <v>2401.2180000000003</v>
      </c>
      <c r="I48" s="140">
        <v>2599.5179999999996</v>
      </c>
      <c r="J48" s="247">
        <f t="shared" si="10"/>
        <v>2.5643965259928292E-2</v>
      </c>
      <c r="K48" s="215">
        <f t="shared" si="11"/>
        <v>2.6143711838691866E-2</v>
      </c>
      <c r="L48" s="52">
        <f t="shared" si="14"/>
        <v>8.2583089082290423E-2</v>
      </c>
      <c r="N48" s="27">
        <f t="shared" si="12"/>
        <v>3.4376778811739452</v>
      </c>
      <c r="O48" s="152">
        <f t="shared" si="12"/>
        <v>3.1743247203634044</v>
      </c>
      <c r="P48" s="52">
        <f t="shared" si="7"/>
        <v>-7.6607864353075275E-2</v>
      </c>
    </row>
    <row r="49" spans="1:16" ht="20.100000000000001" customHeight="1" x14ac:dyDescent="0.25">
      <c r="A49" s="38" t="s">
        <v>188</v>
      </c>
      <c r="B49" s="19">
        <v>5132.5499999999984</v>
      </c>
      <c r="C49" s="140">
        <v>10650.770000000002</v>
      </c>
      <c r="D49" s="247">
        <f t="shared" si="8"/>
        <v>1.3634729875587118E-2</v>
      </c>
      <c r="E49" s="215">
        <f t="shared" si="9"/>
        <v>2.6832367018073896E-2</v>
      </c>
      <c r="F49" s="52">
        <f t="shared" si="13"/>
        <v>1.075141985952403</v>
      </c>
      <c r="H49" s="19">
        <v>1281.4080000000001</v>
      </c>
      <c r="I49" s="140">
        <v>2353.027</v>
      </c>
      <c r="J49" s="247">
        <f t="shared" si="10"/>
        <v>1.368488085454723E-2</v>
      </c>
      <c r="K49" s="215">
        <f t="shared" si="11"/>
        <v>2.3664717781012333E-2</v>
      </c>
      <c r="L49" s="52">
        <f t="shared" si="14"/>
        <v>0.83628243307361882</v>
      </c>
      <c r="N49" s="27">
        <f t="shared" si="12"/>
        <v>2.4966303299529486</v>
      </c>
      <c r="O49" s="152">
        <f t="shared" si="12"/>
        <v>2.2092552932792646</v>
      </c>
      <c r="P49" s="52">
        <f t="shared" si="7"/>
        <v>-0.11510516123510359</v>
      </c>
    </row>
    <row r="50" spans="1:16" ht="20.100000000000001" customHeight="1" x14ac:dyDescent="0.25">
      <c r="A50" s="38" t="s">
        <v>189</v>
      </c>
      <c r="B50" s="19">
        <v>7267.9199999999992</v>
      </c>
      <c r="C50" s="140">
        <v>6261.18</v>
      </c>
      <c r="D50" s="247">
        <f t="shared" si="8"/>
        <v>1.9307386378579292E-2</v>
      </c>
      <c r="E50" s="215">
        <f t="shared" si="9"/>
        <v>1.5773721498654452E-2</v>
      </c>
      <c r="F50" s="52">
        <f t="shared" si="13"/>
        <v>-0.13851831060330866</v>
      </c>
      <c r="H50" s="19">
        <v>2144.9290000000001</v>
      </c>
      <c r="I50" s="140">
        <v>1898.7760000000001</v>
      </c>
      <c r="J50" s="247">
        <f t="shared" si="10"/>
        <v>2.2906910060233068E-2</v>
      </c>
      <c r="K50" s="215">
        <f t="shared" si="11"/>
        <v>1.9096252686161049E-2</v>
      </c>
      <c r="L50" s="52">
        <f t="shared" si="14"/>
        <v>-0.11476044195402273</v>
      </c>
      <c r="N50" s="27">
        <f t="shared" si="12"/>
        <v>2.9512281367984246</v>
      </c>
      <c r="O50" s="152">
        <f t="shared" si="12"/>
        <v>3.03261685496983</v>
      </c>
      <c r="P50" s="52">
        <f t="shared" si="7"/>
        <v>2.7577914820132558E-2</v>
      </c>
    </row>
    <row r="51" spans="1:16" ht="20.100000000000001" customHeight="1" x14ac:dyDescent="0.25">
      <c r="A51" s="38" t="s">
        <v>191</v>
      </c>
      <c r="B51" s="19">
        <v>7901.170000000001</v>
      </c>
      <c r="C51" s="140">
        <v>4965.2400000000016</v>
      </c>
      <c r="D51" s="247">
        <f t="shared" si="8"/>
        <v>2.0989628674068977E-2</v>
      </c>
      <c r="E51" s="215">
        <f t="shared" si="9"/>
        <v>1.2508874195276139E-2</v>
      </c>
      <c r="F51" s="52">
        <f t="shared" si="13"/>
        <v>-0.3715816771440178</v>
      </c>
      <c r="H51" s="19">
        <v>1359.759</v>
      </c>
      <c r="I51" s="140">
        <v>1008.3260000000001</v>
      </c>
      <c r="J51" s="247">
        <f t="shared" si="10"/>
        <v>1.4521635502430361E-2</v>
      </c>
      <c r="K51" s="215">
        <f t="shared" si="11"/>
        <v>1.0140873955656712E-2</v>
      </c>
      <c r="L51" s="52">
        <f t="shared" si="14"/>
        <v>-0.25845241693564808</v>
      </c>
      <c r="N51" s="27">
        <f t="shared" si="12"/>
        <v>1.7209590478372188</v>
      </c>
      <c r="O51" s="152">
        <f t="shared" si="12"/>
        <v>2.0307699124312215</v>
      </c>
      <c r="P51" s="52">
        <f t="shared" si="7"/>
        <v>0.1800222178344984</v>
      </c>
    </row>
    <row r="52" spans="1:16" ht="20.100000000000001" customHeight="1" x14ac:dyDescent="0.25">
      <c r="A52" s="38" t="s">
        <v>195</v>
      </c>
      <c r="B52" s="19">
        <v>1648.3299999999992</v>
      </c>
      <c r="C52" s="140">
        <v>2249.1800000000003</v>
      </c>
      <c r="D52" s="247">
        <f t="shared" si="8"/>
        <v>4.3788242288582699E-3</v>
      </c>
      <c r="E52" s="215">
        <f t="shared" si="9"/>
        <v>5.6663342884797473E-3</v>
      </c>
      <c r="F52" s="52">
        <f t="shared" si="13"/>
        <v>0.36452045403529715</v>
      </c>
      <c r="H52" s="19">
        <v>468.77799999999996</v>
      </c>
      <c r="I52" s="140">
        <v>636.66100000000006</v>
      </c>
      <c r="J52" s="247">
        <f t="shared" si="10"/>
        <v>5.0063454241217002E-3</v>
      </c>
      <c r="K52" s="215">
        <f t="shared" si="11"/>
        <v>6.4029876780747072E-3</v>
      </c>
      <c r="L52" s="52">
        <f t="shared" si="14"/>
        <v>0.35812900776060336</v>
      </c>
      <c r="N52" s="27">
        <f t="shared" si="12"/>
        <v>2.8439572173047885</v>
      </c>
      <c r="O52" s="152">
        <f t="shared" si="12"/>
        <v>2.8306360540285791</v>
      </c>
      <c r="P52" s="52">
        <f t="shared" si="7"/>
        <v>-4.6840237944345007E-3</v>
      </c>
    </row>
    <row r="53" spans="1:16" ht="20.100000000000001" customHeight="1" x14ac:dyDescent="0.25">
      <c r="A53" s="38" t="s">
        <v>183</v>
      </c>
      <c r="B53" s="19">
        <v>325.26</v>
      </c>
      <c r="C53" s="140">
        <v>2022.3300000000002</v>
      </c>
      <c r="D53" s="247">
        <f t="shared" si="8"/>
        <v>8.6406021165570093E-4</v>
      </c>
      <c r="E53" s="215">
        <f t="shared" si="9"/>
        <v>5.0948335934079296E-3</v>
      </c>
      <c r="F53" s="52">
        <f t="shared" si="13"/>
        <v>5.2175797823279844</v>
      </c>
      <c r="H53" s="19">
        <v>132.35300000000007</v>
      </c>
      <c r="I53" s="140">
        <v>611.10899999999992</v>
      </c>
      <c r="J53" s="247">
        <f t="shared" si="10"/>
        <v>1.4134725518662988E-3</v>
      </c>
      <c r="K53" s="215">
        <f t="shared" si="11"/>
        <v>6.1460076822053731E-3</v>
      </c>
      <c r="L53" s="52">
        <f t="shared" si="14"/>
        <v>3.6172659478817981</v>
      </c>
      <c r="N53" s="27">
        <f t="shared" ref="N53:N54" si="15">(H53/B53)*10</f>
        <v>4.0691446842526</v>
      </c>
      <c r="O53" s="152">
        <f t="shared" ref="O53:O54" si="16">(I53/C53)*10</f>
        <v>3.0218065300915278</v>
      </c>
      <c r="P53" s="52">
        <f t="shared" ref="P53:P54" si="17">(O53-N53)/N53</f>
        <v>-0.25738533166791094</v>
      </c>
    </row>
    <row r="54" spans="1:16" ht="20.100000000000001" customHeight="1" x14ac:dyDescent="0.25">
      <c r="A54" s="38" t="s">
        <v>194</v>
      </c>
      <c r="B54" s="19">
        <v>2739.7700000000009</v>
      </c>
      <c r="C54" s="140">
        <v>2313.9500000000003</v>
      </c>
      <c r="D54" s="247">
        <f t="shared" si="8"/>
        <v>7.2782581506731243E-3</v>
      </c>
      <c r="E54" s="215">
        <f t="shared" si="9"/>
        <v>5.8295086328473984E-3</v>
      </c>
      <c r="F54" s="52">
        <f t="shared" si="13"/>
        <v>-0.15542180548002221</v>
      </c>
      <c r="H54" s="19">
        <v>687.28699999999981</v>
      </c>
      <c r="I54" s="140">
        <v>592.49299999999994</v>
      </c>
      <c r="J54" s="247">
        <f t="shared" si="10"/>
        <v>7.3399266337335171E-3</v>
      </c>
      <c r="K54" s="215">
        <f t="shared" si="11"/>
        <v>5.9587839970494764E-3</v>
      </c>
      <c r="L54" s="52">
        <f t="shared" si="14"/>
        <v>-0.13792491346409855</v>
      </c>
      <c r="N54" s="27">
        <f t="shared" si="15"/>
        <v>2.508557287655532</v>
      </c>
      <c r="O54" s="152">
        <f t="shared" si="16"/>
        <v>2.5605263726528227</v>
      </c>
      <c r="P54" s="52">
        <f t="shared" si="17"/>
        <v>2.0716722417713006E-2</v>
      </c>
    </row>
    <row r="55" spans="1:16" ht="20.100000000000001" customHeight="1" x14ac:dyDescent="0.25">
      <c r="A55" s="38" t="s">
        <v>190</v>
      </c>
      <c r="B55" s="19">
        <v>1463.1999999999996</v>
      </c>
      <c r="C55" s="140">
        <v>1285.3000000000006</v>
      </c>
      <c r="D55" s="247">
        <f t="shared" si="8"/>
        <v>3.8870223873043756E-3</v>
      </c>
      <c r="E55" s="215">
        <f t="shared" si="9"/>
        <v>3.2380420691020826E-3</v>
      </c>
      <c r="F55" s="52">
        <f t="shared" si="13"/>
        <v>-0.12158283214871446</v>
      </c>
      <c r="H55" s="19">
        <v>529.74899999999991</v>
      </c>
      <c r="I55" s="140">
        <v>439.94000000000005</v>
      </c>
      <c r="J55" s="247">
        <f t="shared" si="10"/>
        <v>5.6574892210876932E-3</v>
      </c>
      <c r="K55" s="215">
        <f t="shared" si="11"/>
        <v>4.4245373897445995E-3</v>
      </c>
      <c r="L55" s="52">
        <f t="shared" si="14"/>
        <v>-0.16953123082818441</v>
      </c>
      <c r="N55" s="27">
        <f t="shared" ref="N55" si="18">(H55/B55)*10</f>
        <v>3.6204825041006017</v>
      </c>
      <c r="O55" s="152">
        <f t="shared" ref="O55" si="19">(I55/C55)*10</f>
        <v>3.422858476620243</v>
      </c>
      <c r="P55" s="52">
        <f t="shared" ref="P55" si="20">(O55-N55)/N55</f>
        <v>-5.4584997236287527E-2</v>
      </c>
    </row>
    <row r="56" spans="1:16" ht="20.100000000000001" customHeight="1" x14ac:dyDescent="0.25">
      <c r="A56" s="38" t="s">
        <v>192</v>
      </c>
      <c r="B56" s="19">
        <v>1482.49</v>
      </c>
      <c r="C56" s="140">
        <v>1126.8200000000002</v>
      </c>
      <c r="D56" s="247">
        <f t="shared" si="8"/>
        <v>3.9382666887335053E-3</v>
      </c>
      <c r="E56" s="215">
        <f t="shared" si="9"/>
        <v>2.838785158566566E-3</v>
      </c>
      <c r="F56" s="52">
        <f t="shared" si="13"/>
        <v>-0.23991392859311014</v>
      </c>
      <c r="H56" s="19">
        <v>415.37000000000006</v>
      </c>
      <c r="I56" s="140">
        <v>304.20900000000006</v>
      </c>
      <c r="J56" s="247">
        <f t="shared" si="10"/>
        <v>4.4359711821319071E-3</v>
      </c>
      <c r="K56" s="215">
        <f t="shared" si="11"/>
        <v>3.0594719616238919E-3</v>
      </c>
      <c r="L56" s="52">
        <f t="shared" si="14"/>
        <v>-0.26761923104701829</v>
      </c>
      <c r="N56" s="27">
        <f t="shared" ref="N56" si="21">(H56/B56)*10</f>
        <v>2.8018401473197123</v>
      </c>
      <c r="O56" s="152">
        <f t="shared" ref="O56" si="22">(I56/C56)*10</f>
        <v>2.6997124651674627</v>
      </c>
      <c r="P56" s="52">
        <f t="shared" si="7"/>
        <v>-3.6450217279507084E-2</v>
      </c>
    </row>
    <row r="57" spans="1:16" ht="20.100000000000001" customHeight="1" x14ac:dyDescent="0.25">
      <c r="A57" s="38" t="s">
        <v>196</v>
      </c>
      <c r="B57" s="19">
        <v>518.12</v>
      </c>
      <c r="C57" s="140">
        <v>687.74</v>
      </c>
      <c r="D57" s="247">
        <f t="shared" si="8"/>
        <v>1.3763969650834771E-3</v>
      </c>
      <c r="E57" s="215">
        <f t="shared" si="9"/>
        <v>1.7326157726633977E-3</v>
      </c>
      <c r="F57" s="52">
        <f t="shared" si="13"/>
        <v>0.32737589747548829</v>
      </c>
      <c r="H57" s="19">
        <v>144.608</v>
      </c>
      <c r="I57" s="140">
        <v>153.09</v>
      </c>
      <c r="J57" s="247">
        <f t="shared" si="10"/>
        <v>1.5443506288507374E-3</v>
      </c>
      <c r="K57" s="215">
        <f t="shared" si="11"/>
        <v>1.5396472905305286E-3</v>
      </c>
      <c r="L57" s="52">
        <f t="shared" si="14"/>
        <v>5.8655122814782024E-2</v>
      </c>
      <c r="N57" s="27">
        <f t="shared" ref="N57" si="23">(H57/B57)*10</f>
        <v>2.7910136647880801</v>
      </c>
      <c r="O57" s="152">
        <f t="shared" ref="O57" si="24">(I57/C57)*10</f>
        <v>2.2259865646901442</v>
      </c>
      <c r="P57" s="52">
        <f t="shared" ref="P57" si="25">(O57-N57)/N57</f>
        <v>-0.20244512136447673</v>
      </c>
    </row>
    <row r="58" spans="1:16" ht="20.100000000000001" customHeight="1" x14ac:dyDescent="0.25">
      <c r="A58" s="38" t="s">
        <v>193</v>
      </c>
      <c r="B58" s="19">
        <v>282.78999999999996</v>
      </c>
      <c r="C58" s="140">
        <v>259.67</v>
      </c>
      <c r="D58" s="247">
        <f t="shared" si="8"/>
        <v>7.5123773982080681E-4</v>
      </c>
      <c r="E58" s="215">
        <f t="shared" si="9"/>
        <v>6.5418375794268834E-4</v>
      </c>
      <c r="F58" s="52">
        <f t="shared" si="13"/>
        <v>-8.1756780649952093E-2</v>
      </c>
      <c r="H58" s="19">
        <v>93.603000000000023</v>
      </c>
      <c r="I58" s="140">
        <v>90.184999999999988</v>
      </c>
      <c r="J58" s="247">
        <f t="shared" si="10"/>
        <v>9.9963938310685166E-4</v>
      </c>
      <c r="K58" s="215">
        <f t="shared" si="11"/>
        <v>9.0700301062444119E-4</v>
      </c>
      <c r="L58" s="52">
        <f t="shared" si="14"/>
        <v>-3.6515923634926596E-2</v>
      </c>
      <c r="N58" s="27">
        <f t="shared" si="12"/>
        <v>3.3099826726546211</v>
      </c>
      <c r="O58" s="152">
        <f t="shared" si="12"/>
        <v>3.4730619632610615</v>
      </c>
      <c r="P58" s="52">
        <f t="shared" si="7"/>
        <v>4.9268925772245842E-2</v>
      </c>
    </row>
    <row r="59" spans="1:16" ht="20.100000000000001" customHeight="1" x14ac:dyDescent="0.25">
      <c r="A59" s="38" t="s">
        <v>218</v>
      </c>
      <c r="B59" s="19">
        <v>248.79999999999998</v>
      </c>
      <c r="C59" s="140">
        <v>199.14999999999998</v>
      </c>
      <c r="D59" s="247">
        <f t="shared" si="8"/>
        <v>6.6094257105066214E-4</v>
      </c>
      <c r="E59" s="215">
        <f t="shared" si="9"/>
        <v>5.0171639155191733E-4</v>
      </c>
      <c r="F59" s="52">
        <f>(C59-B59)/B59</f>
        <v>-0.19955787781350487</v>
      </c>
      <c r="H59" s="19">
        <v>84.977000000000004</v>
      </c>
      <c r="I59" s="140">
        <v>65.027000000000001</v>
      </c>
      <c r="J59" s="247">
        <f t="shared" si="10"/>
        <v>9.0751744984958721E-4</v>
      </c>
      <c r="K59" s="215">
        <f t="shared" si="11"/>
        <v>6.5398552721489765E-4</v>
      </c>
      <c r="L59" s="52">
        <f>(I59-H59)/H59</f>
        <v>-0.23476940819280515</v>
      </c>
      <c r="N59" s="27">
        <f t="shared" si="12"/>
        <v>3.4154742765273314</v>
      </c>
      <c r="O59" s="152">
        <f t="shared" si="12"/>
        <v>3.2652272156665836</v>
      </c>
      <c r="P59" s="52">
        <f>(O59-N59)/N59</f>
        <v>-4.3990101724177187E-2</v>
      </c>
    </row>
    <row r="60" spans="1:16" ht="20.100000000000001" customHeight="1" x14ac:dyDescent="0.25">
      <c r="A60" s="38" t="s">
        <v>198</v>
      </c>
      <c r="B60" s="19">
        <v>61.250000000000007</v>
      </c>
      <c r="C60" s="140">
        <v>100.36000000000003</v>
      </c>
      <c r="D60" s="247">
        <f t="shared" si="8"/>
        <v>1.6271194725423258E-4</v>
      </c>
      <c r="E60" s="215">
        <f t="shared" si="9"/>
        <v>2.528358375905119E-4</v>
      </c>
      <c r="F60" s="52">
        <f>(C60-B60)/B60</f>
        <v>0.63853061224489827</v>
      </c>
      <c r="H60" s="19">
        <v>41.280999999999999</v>
      </c>
      <c r="I60" s="140">
        <v>49.254000000000005</v>
      </c>
      <c r="J60" s="247">
        <f t="shared" si="10"/>
        <v>4.4086314940796695E-4</v>
      </c>
      <c r="K60" s="215">
        <f t="shared" si="11"/>
        <v>4.9535428602645929E-4</v>
      </c>
      <c r="L60" s="52">
        <f>(I60-H60)/H60</f>
        <v>0.19313970107313308</v>
      </c>
      <c r="N60" s="27">
        <f t="shared" si="12"/>
        <v>6.7397551020408155</v>
      </c>
      <c r="O60" s="152">
        <f t="shared" si="12"/>
        <v>4.9077321642088476</v>
      </c>
      <c r="P60" s="52">
        <f>(O60-N60)/N60</f>
        <v>-0.2718233689644341</v>
      </c>
    </row>
    <row r="61" spans="1:16" ht="20.100000000000001" customHeight="1" thickBot="1" x14ac:dyDescent="0.3">
      <c r="A61" s="8" t="s">
        <v>17</v>
      </c>
      <c r="B61" s="19">
        <f>B62-SUM(B39:B60)</f>
        <v>399.3200000001234</v>
      </c>
      <c r="C61" s="140">
        <f>C62-SUM(C39:C60)</f>
        <v>399.02999999996973</v>
      </c>
      <c r="D61" s="247">
        <f t="shared" si="8"/>
        <v>1.0608022004502894E-3</v>
      </c>
      <c r="E61" s="215">
        <f t="shared" si="9"/>
        <v>1.005271864026846E-3</v>
      </c>
      <c r="F61" s="52">
        <f t="shared" si="13"/>
        <v>-7.2623459920259095E-4</v>
      </c>
      <c r="H61" s="19">
        <f>H62-SUM(H39:H60)</f>
        <v>166.13900000002468</v>
      </c>
      <c r="I61" s="140">
        <f>I62-SUM(I39:I60)</f>
        <v>140.39299999998184</v>
      </c>
      <c r="J61" s="247">
        <f t="shared" si="10"/>
        <v>1.7742923567622177E-3</v>
      </c>
      <c r="K61" s="215">
        <f t="shared" si="11"/>
        <v>1.4119518065152821E-3</v>
      </c>
      <c r="L61" s="52">
        <f t="shared" si="14"/>
        <v>-0.15496662433287198</v>
      </c>
      <c r="N61" s="27">
        <f t="shared" si="12"/>
        <v>4.1605479314828546</v>
      </c>
      <c r="O61" s="152">
        <f t="shared" si="12"/>
        <v>3.5183570157630379</v>
      </c>
      <c r="P61" s="52">
        <f t="shared" si="7"/>
        <v>-0.15435248584936609</v>
      </c>
    </row>
    <row r="62" spans="1:16" ht="26.25" customHeight="1" thickBot="1" x14ac:dyDescent="0.3">
      <c r="A62" s="12" t="s">
        <v>18</v>
      </c>
      <c r="B62" s="17">
        <v>376432.10000000003</v>
      </c>
      <c r="C62" s="145">
        <v>396937.39999999991</v>
      </c>
      <c r="D62" s="253">
        <f>SUM(D39:D61)</f>
        <v>1.0000000000000004</v>
      </c>
      <c r="E62" s="254">
        <f>SUM(E39:E61)</f>
        <v>0.99999999999999989</v>
      </c>
      <c r="F62" s="57">
        <f t="shared" si="13"/>
        <v>5.447277211481133E-2</v>
      </c>
      <c r="G62" s="1"/>
      <c r="H62" s="17">
        <v>93636.767000000022</v>
      </c>
      <c r="I62" s="145">
        <v>99431.864000000001</v>
      </c>
      <c r="J62" s="253">
        <f>SUM(J39:J61)</f>
        <v>1</v>
      </c>
      <c r="K62" s="254">
        <f>SUM(K39:K61)</f>
        <v>0.99999999999999989</v>
      </c>
      <c r="L62" s="57">
        <f t="shared" si="14"/>
        <v>6.1889118832989809E-2</v>
      </c>
      <c r="M62" s="1"/>
      <c r="N62" s="29">
        <f t="shared" si="12"/>
        <v>2.4874809294956517</v>
      </c>
      <c r="O62" s="146">
        <f t="shared" si="12"/>
        <v>2.5049759483485312</v>
      </c>
      <c r="P62" s="57">
        <f t="shared" si="7"/>
        <v>7.033227328672109E-3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F66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164</v>
      </c>
      <c r="B68" s="39">
        <v>138239.02999999997</v>
      </c>
      <c r="C68" s="147">
        <v>122971.18000000001</v>
      </c>
      <c r="D68" s="247">
        <f>B68/$B$96</f>
        <v>0.23125938515018593</v>
      </c>
      <c r="E68" s="246">
        <f>C68/$C$96</f>
        <v>0.2195233484592401</v>
      </c>
      <c r="F68" s="61">
        <f t="shared" ref="F68:F87" si="26">(C68-B68)/B68</f>
        <v>-0.11044529175298731</v>
      </c>
      <c r="H68" s="19">
        <v>38370.541999999987</v>
      </c>
      <c r="I68" s="147">
        <v>37542.600000000006</v>
      </c>
      <c r="J68" s="245">
        <f>H68/$H$96</f>
        <v>0.21738896202599339</v>
      </c>
      <c r="K68" s="246">
        <f>I68/$I$96</f>
        <v>0.21061711528380767</v>
      </c>
      <c r="L68" s="61">
        <f t="shared" ref="L68:L87" si="27">(I68-H68)/H68</f>
        <v>-2.1577542480374169E-2</v>
      </c>
      <c r="N68" s="41">
        <f t="shared" ref="N68:O96" si="28">(H68/B68)*10</f>
        <v>2.7756663223114337</v>
      </c>
      <c r="O68" s="149">
        <f t="shared" si="28"/>
        <v>3.0529592380913972</v>
      </c>
      <c r="P68" s="61">
        <f t="shared" si="7"/>
        <v>9.9901387119561286E-2</v>
      </c>
    </row>
    <row r="69" spans="1:16" ht="20.100000000000001" customHeight="1" x14ac:dyDescent="0.25">
      <c r="A69" s="38" t="s">
        <v>167</v>
      </c>
      <c r="B69" s="19">
        <v>123461.10999999996</v>
      </c>
      <c r="C69" s="140">
        <v>104636.63999999993</v>
      </c>
      <c r="D69" s="247">
        <f t="shared" ref="D69:D95" si="29">B69/$B$96</f>
        <v>0.20653747634484609</v>
      </c>
      <c r="E69" s="215">
        <f t="shared" ref="E69:E95" si="30">C69/$C$96</f>
        <v>0.18679324362280694</v>
      </c>
      <c r="F69" s="52">
        <f t="shared" si="26"/>
        <v>-0.15247287182174238</v>
      </c>
      <c r="H69" s="19">
        <v>36445.157999999981</v>
      </c>
      <c r="I69" s="140">
        <v>33204.07</v>
      </c>
      <c r="J69" s="214">
        <f t="shared" ref="J69:J96" si="31">H69/$H$96</f>
        <v>0.20648066604045698</v>
      </c>
      <c r="K69" s="215">
        <f t="shared" ref="K69:K96" si="32">I69/$I$96</f>
        <v>0.18627760035484006</v>
      </c>
      <c r="L69" s="52">
        <f t="shared" si="27"/>
        <v>-8.8930551487799367E-2</v>
      </c>
      <c r="N69" s="40">
        <f t="shared" si="28"/>
        <v>2.9519545061598746</v>
      </c>
      <c r="O69" s="143">
        <f t="shared" si="28"/>
        <v>3.1732737213274453</v>
      </c>
      <c r="P69" s="52">
        <f t="shared" si="7"/>
        <v>7.4973789299849145E-2</v>
      </c>
    </row>
    <row r="70" spans="1:16" ht="20.100000000000001" customHeight="1" x14ac:dyDescent="0.25">
      <c r="A70" s="38" t="s">
        <v>168</v>
      </c>
      <c r="B70" s="19">
        <v>69485.939999999988</v>
      </c>
      <c r="C70" s="140">
        <v>69166.84</v>
      </c>
      <c r="D70" s="247">
        <f t="shared" si="29"/>
        <v>0.1162426831335746</v>
      </c>
      <c r="E70" s="215">
        <f t="shared" si="30"/>
        <v>0.12347394177354812</v>
      </c>
      <c r="F70" s="52">
        <f t="shared" si="26"/>
        <v>-4.5922959378543529E-3</v>
      </c>
      <c r="H70" s="19">
        <v>23906.291000000001</v>
      </c>
      <c r="I70" s="140">
        <v>25635.521000000001</v>
      </c>
      <c r="J70" s="214">
        <f t="shared" si="31"/>
        <v>0.13544150057565904</v>
      </c>
      <c r="K70" s="215">
        <f t="shared" si="32"/>
        <v>0.14381740960448855</v>
      </c>
      <c r="L70" s="52">
        <f t="shared" si="27"/>
        <v>7.2333679866943792E-2</v>
      </c>
      <c r="N70" s="40">
        <f t="shared" si="28"/>
        <v>3.4404501112023533</v>
      </c>
      <c r="O70" s="143">
        <f t="shared" si="28"/>
        <v>3.70633109738713</v>
      </c>
      <c r="P70" s="52">
        <f t="shared" si="7"/>
        <v>7.7280872441384624E-2</v>
      </c>
    </row>
    <row r="71" spans="1:16" ht="20.100000000000001" customHeight="1" x14ac:dyDescent="0.25">
      <c r="A71" s="38" t="s">
        <v>166</v>
      </c>
      <c r="B71" s="19">
        <v>90065.570000000022</v>
      </c>
      <c r="C71" s="140">
        <v>85711.57</v>
      </c>
      <c r="D71" s="247">
        <f t="shared" si="29"/>
        <v>0.15067024371771881</v>
      </c>
      <c r="E71" s="215">
        <f t="shared" si="30"/>
        <v>0.15300894769082116</v>
      </c>
      <c r="F71" s="52">
        <f t="shared" si="26"/>
        <v>-4.8342557538913186E-2</v>
      </c>
      <c r="H71" s="19">
        <v>23907.202000000005</v>
      </c>
      <c r="I71" s="140">
        <v>24120.768999999997</v>
      </c>
      <c r="J71" s="214">
        <f t="shared" si="31"/>
        <v>0.13544666186174165</v>
      </c>
      <c r="K71" s="215">
        <f t="shared" si="32"/>
        <v>0.13531952462554783</v>
      </c>
      <c r="L71" s="52">
        <f t="shared" si="27"/>
        <v>8.9331658301122722E-3</v>
      </c>
      <c r="N71" s="40">
        <f t="shared" si="28"/>
        <v>2.6544218839674247</v>
      </c>
      <c r="O71" s="143">
        <f t="shared" si="28"/>
        <v>2.8141788792341567</v>
      </c>
      <c r="P71" s="52">
        <f t="shared" si="7"/>
        <v>6.0185231380006386E-2</v>
      </c>
    </row>
    <row r="72" spans="1:16" ht="20.100000000000001" customHeight="1" x14ac:dyDescent="0.25">
      <c r="A72" s="38" t="s">
        <v>173</v>
      </c>
      <c r="B72" s="19">
        <v>40023.900000000009</v>
      </c>
      <c r="C72" s="140">
        <v>33681.47</v>
      </c>
      <c r="D72" s="247">
        <f t="shared" si="29"/>
        <v>6.6955783075970152E-2</v>
      </c>
      <c r="E72" s="215">
        <f t="shared" si="30"/>
        <v>6.0126844968304297E-2</v>
      </c>
      <c r="F72" s="52">
        <f t="shared" si="26"/>
        <v>-0.1584660665252513</v>
      </c>
      <c r="H72" s="19">
        <v>14718.676000000003</v>
      </c>
      <c r="I72" s="140">
        <v>13486.882999999996</v>
      </c>
      <c r="J72" s="214">
        <f t="shared" si="31"/>
        <v>8.338891063975333E-2</v>
      </c>
      <c r="K72" s="215">
        <f t="shared" si="32"/>
        <v>7.5662537800531254E-2</v>
      </c>
      <c r="L72" s="52">
        <f t="shared" si="27"/>
        <v>-8.368911714613507E-2</v>
      </c>
      <c r="N72" s="40">
        <f t="shared" si="28"/>
        <v>3.6774717106528847</v>
      </c>
      <c r="O72" s="143">
        <f t="shared" si="28"/>
        <v>4.0042441734282965</v>
      </c>
      <c r="P72" s="52">
        <f t="shared" ref="P72:P90" si="33">(O72-N72)/N72</f>
        <v>8.8857913394362414E-2</v>
      </c>
    </row>
    <row r="73" spans="1:16" ht="20.100000000000001" customHeight="1" x14ac:dyDescent="0.25">
      <c r="A73" s="38" t="s">
        <v>172</v>
      </c>
      <c r="B73" s="19">
        <v>15785.58</v>
      </c>
      <c r="C73" s="140">
        <v>19123.020000000004</v>
      </c>
      <c r="D73" s="247">
        <f t="shared" si="29"/>
        <v>2.6407618203332827E-2</v>
      </c>
      <c r="E73" s="215">
        <f t="shared" si="30"/>
        <v>3.413766854195445E-2</v>
      </c>
      <c r="F73" s="52">
        <f t="shared" si="26"/>
        <v>0.2114233369949032</v>
      </c>
      <c r="H73" s="19">
        <v>4610.0930000000017</v>
      </c>
      <c r="I73" s="140">
        <v>6641.6939999999995</v>
      </c>
      <c r="J73" s="214">
        <f t="shared" si="31"/>
        <v>2.611856074676502E-2</v>
      </c>
      <c r="K73" s="215">
        <f t="shared" si="32"/>
        <v>3.7260456944318544E-2</v>
      </c>
      <c r="L73" s="52">
        <f t="shared" si="27"/>
        <v>0.44068546990266727</v>
      </c>
      <c r="N73" s="40">
        <f t="shared" si="28"/>
        <v>2.9204457485882696</v>
      </c>
      <c r="O73" s="143">
        <f t="shared" si="28"/>
        <v>3.4731407486892749</v>
      </c>
      <c r="P73" s="52">
        <f t="shared" si="33"/>
        <v>0.1892502198913216</v>
      </c>
    </row>
    <row r="74" spans="1:16" ht="20.100000000000001" customHeight="1" x14ac:dyDescent="0.25">
      <c r="A74" s="38" t="s">
        <v>178</v>
      </c>
      <c r="B74" s="19">
        <v>26349.109999999993</v>
      </c>
      <c r="C74" s="140">
        <v>20862.530000000002</v>
      </c>
      <c r="D74" s="247">
        <f t="shared" si="29"/>
        <v>4.4079294956385441E-2</v>
      </c>
      <c r="E74" s="215">
        <f t="shared" si="30"/>
        <v>3.7242973865350817E-2</v>
      </c>
      <c r="F74" s="52">
        <f t="shared" si="26"/>
        <v>-0.20822638791215309</v>
      </c>
      <c r="H74" s="19">
        <v>6465.3329999999978</v>
      </c>
      <c r="I74" s="140">
        <v>5552.0339999999978</v>
      </c>
      <c r="J74" s="214">
        <f t="shared" si="31"/>
        <v>3.6629454700493988E-2</v>
      </c>
      <c r="K74" s="215">
        <f t="shared" si="32"/>
        <v>3.1147373518020039E-2</v>
      </c>
      <c r="L74" s="52">
        <f t="shared" si="27"/>
        <v>-0.14126093737167139</v>
      </c>
      <c r="N74" s="40">
        <f t="shared" si="28"/>
        <v>2.4537196892039237</v>
      </c>
      <c r="O74" s="143">
        <f t="shared" si="28"/>
        <v>2.6612467423653778</v>
      </c>
      <c r="P74" s="52">
        <f t="shared" si="33"/>
        <v>8.457651217233518E-2</v>
      </c>
    </row>
    <row r="75" spans="1:16" ht="20.100000000000001" customHeight="1" x14ac:dyDescent="0.25">
      <c r="A75" s="38" t="s">
        <v>184</v>
      </c>
      <c r="B75" s="19">
        <v>17253.759999999998</v>
      </c>
      <c r="C75" s="140">
        <v>9343.8200000000033</v>
      </c>
      <c r="D75" s="247">
        <f t="shared" si="29"/>
        <v>2.8863729216914158E-2</v>
      </c>
      <c r="E75" s="215">
        <f t="shared" si="30"/>
        <v>1.6680222583864101E-2</v>
      </c>
      <c r="F75" s="52">
        <f t="shared" si="26"/>
        <v>-0.45844731814978273</v>
      </c>
      <c r="H75" s="19">
        <v>5873.5579999999982</v>
      </c>
      <c r="I75" s="140">
        <v>3249.5520000000001</v>
      </c>
      <c r="J75" s="214">
        <f t="shared" si="31"/>
        <v>3.3276743315730849E-2</v>
      </c>
      <c r="K75" s="215">
        <f t="shared" si="32"/>
        <v>1.8230257579515741E-2</v>
      </c>
      <c r="L75" s="52">
        <f t="shared" si="27"/>
        <v>-0.44674897225838223</v>
      </c>
      <c r="N75" s="40">
        <f t="shared" si="28"/>
        <v>3.4042191383211535</v>
      </c>
      <c r="O75" s="143">
        <f t="shared" si="28"/>
        <v>3.4777553505953658</v>
      </c>
      <c r="P75" s="52">
        <f t="shared" si="33"/>
        <v>2.160149193875863E-2</v>
      </c>
    </row>
    <row r="76" spans="1:16" ht="20.100000000000001" customHeight="1" x14ac:dyDescent="0.25">
      <c r="A76" s="38" t="s">
        <v>186</v>
      </c>
      <c r="B76" s="19">
        <v>10126.81</v>
      </c>
      <c r="C76" s="140">
        <v>15220.680000000002</v>
      </c>
      <c r="D76" s="247">
        <f t="shared" si="29"/>
        <v>1.6941090038990834E-2</v>
      </c>
      <c r="E76" s="215">
        <f t="shared" si="30"/>
        <v>2.7171363561987346E-2</v>
      </c>
      <c r="F76" s="52">
        <f t="shared" si="26"/>
        <v>0.50300835109970488</v>
      </c>
      <c r="H76" s="19">
        <v>2269.2049999999999</v>
      </c>
      <c r="I76" s="140">
        <v>3227.6209999999992</v>
      </c>
      <c r="J76" s="214">
        <f t="shared" si="31"/>
        <v>1.285621974206657E-2</v>
      </c>
      <c r="K76" s="215">
        <f t="shared" si="32"/>
        <v>1.8107222841503741E-2</v>
      </c>
      <c r="L76" s="52">
        <f t="shared" si="27"/>
        <v>0.42235760982370446</v>
      </c>
      <c r="N76" s="40">
        <f t="shared" si="28"/>
        <v>2.2407895477450452</v>
      </c>
      <c r="O76" s="143">
        <f t="shared" si="28"/>
        <v>2.1205498046079403</v>
      </c>
      <c r="P76" s="52">
        <f t="shared" si="33"/>
        <v>-5.3659543020496858E-2</v>
      </c>
    </row>
    <row r="77" spans="1:16" ht="20.100000000000001" customHeight="1" x14ac:dyDescent="0.25">
      <c r="A77" s="38" t="s">
        <v>182</v>
      </c>
      <c r="B77" s="19">
        <v>10225.250000000002</v>
      </c>
      <c r="C77" s="140">
        <v>8712.8700000000026</v>
      </c>
      <c r="D77" s="247">
        <f t="shared" si="29"/>
        <v>1.7105769824968677E-2</v>
      </c>
      <c r="E77" s="215">
        <f t="shared" si="30"/>
        <v>1.5553875282729335E-2</v>
      </c>
      <c r="F77" s="52">
        <f t="shared" si="26"/>
        <v>-0.1479064081562797</v>
      </c>
      <c r="H77" s="19">
        <v>2931.1179999999999</v>
      </c>
      <c r="I77" s="140">
        <v>2913.1530000000007</v>
      </c>
      <c r="J77" s="214">
        <f t="shared" si="31"/>
        <v>1.6606299165534483E-2</v>
      </c>
      <c r="K77" s="215">
        <f t="shared" si="32"/>
        <v>1.634303114969049E-2</v>
      </c>
      <c r="L77" s="52">
        <f t="shared" si="27"/>
        <v>-6.129060651942104E-3</v>
      </c>
      <c r="N77" s="40">
        <f t="shared" si="28"/>
        <v>2.8665489841324163</v>
      </c>
      <c r="O77" s="143">
        <f t="shared" si="28"/>
        <v>3.3435056416542426</v>
      </c>
      <c r="P77" s="52">
        <f t="shared" si="33"/>
        <v>0.166387059897454</v>
      </c>
    </row>
    <row r="78" spans="1:16" ht="20.100000000000001" customHeight="1" x14ac:dyDescent="0.25">
      <c r="A78" s="38" t="s">
        <v>181</v>
      </c>
      <c r="B78" s="19">
        <v>270.40000000000009</v>
      </c>
      <c r="C78" s="140">
        <v>1351.14</v>
      </c>
      <c r="D78" s="247">
        <f t="shared" si="29"/>
        <v>4.5235081398220398E-4</v>
      </c>
      <c r="E78" s="215">
        <f t="shared" si="30"/>
        <v>2.4120023654096651E-3</v>
      </c>
      <c r="F78" s="52">
        <f t="shared" si="26"/>
        <v>3.9968195266272177</v>
      </c>
      <c r="H78" s="19">
        <v>481.58200000000005</v>
      </c>
      <c r="I78" s="140">
        <v>2447.5269999999996</v>
      </c>
      <c r="J78" s="214">
        <f t="shared" si="31"/>
        <v>2.728411058420858E-3</v>
      </c>
      <c r="K78" s="215">
        <f t="shared" si="32"/>
        <v>1.3730830478422692E-2</v>
      </c>
      <c r="L78" s="52">
        <f t="shared" si="27"/>
        <v>4.0822642872864838</v>
      </c>
      <c r="N78" s="40">
        <f t="shared" si="28"/>
        <v>17.809985207100588</v>
      </c>
      <c r="O78" s="143">
        <f t="shared" si="28"/>
        <v>18.114532912947581</v>
      </c>
      <c r="P78" s="52">
        <f t="shared" si="33"/>
        <v>1.7099829242169944E-2</v>
      </c>
    </row>
    <row r="79" spans="1:16" ht="20.100000000000001" customHeight="1" x14ac:dyDescent="0.25">
      <c r="A79" s="38" t="s">
        <v>203</v>
      </c>
      <c r="B79" s="19">
        <v>2517.1899999999996</v>
      </c>
      <c r="C79" s="140">
        <v>9936.4199999999983</v>
      </c>
      <c r="D79" s="247">
        <f t="shared" si="29"/>
        <v>4.2109946207391398E-3</v>
      </c>
      <c r="E79" s="215">
        <f t="shared" si="30"/>
        <v>1.7738108962582631E-2</v>
      </c>
      <c r="F79" s="52">
        <f t="shared" si="26"/>
        <v>2.9474255022465528</v>
      </c>
      <c r="H79" s="19">
        <v>532.20800000000008</v>
      </c>
      <c r="I79" s="140">
        <v>2186.9909999999995</v>
      </c>
      <c r="J79" s="214">
        <f t="shared" si="31"/>
        <v>3.0152335273744622E-3</v>
      </c>
      <c r="K79" s="215">
        <f t="shared" si="32"/>
        <v>1.2269201801996921E-2</v>
      </c>
      <c r="L79" s="52">
        <f t="shared" si="27"/>
        <v>3.1092787030634623</v>
      </c>
      <c r="N79" s="40">
        <f t="shared" si="28"/>
        <v>2.1142941136743758</v>
      </c>
      <c r="O79" s="143">
        <f t="shared" si="28"/>
        <v>2.2009848617510128</v>
      </c>
      <c r="P79" s="52">
        <f t="shared" si="33"/>
        <v>4.1002217958209922E-2</v>
      </c>
    </row>
    <row r="80" spans="1:16" ht="20.100000000000001" customHeight="1" x14ac:dyDescent="0.25">
      <c r="A80" s="38" t="s">
        <v>202</v>
      </c>
      <c r="B80" s="19">
        <v>4988.050000000002</v>
      </c>
      <c r="C80" s="140">
        <v>3907.46</v>
      </c>
      <c r="D80" s="247">
        <f t="shared" si="29"/>
        <v>8.3444840151033015E-3</v>
      </c>
      <c r="E80" s="215">
        <f t="shared" si="30"/>
        <v>6.9754450040289302E-3</v>
      </c>
      <c r="F80" s="52">
        <f t="shared" si="26"/>
        <v>-0.21663575946512195</v>
      </c>
      <c r="H80" s="19">
        <v>2443.893</v>
      </c>
      <c r="I80" s="140">
        <v>1905.3239999999998</v>
      </c>
      <c r="J80" s="214">
        <f t="shared" si="31"/>
        <v>1.3845917594090573E-2</v>
      </c>
      <c r="K80" s="215">
        <f t="shared" si="32"/>
        <v>1.0689026454241461E-2</v>
      </c>
      <c r="L80" s="52">
        <f t="shared" si="27"/>
        <v>-0.22037339605293693</v>
      </c>
      <c r="N80" s="40">
        <f t="shared" si="28"/>
        <v>4.899495794949928</v>
      </c>
      <c r="O80" s="143">
        <f t="shared" si="28"/>
        <v>4.8761190133744163</v>
      </c>
      <c r="P80" s="52">
        <f t="shared" si="33"/>
        <v>-4.7712627082172263E-3</v>
      </c>
    </row>
    <row r="81" spans="1:16" ht="20.100000000000001" customHeight="1" x14ac:dyDescent="0.25">
      <c r="A81" s="38" t="s">
        <v>199</v>
      </c>
      <c r="B81" s="19">
        <v>5272.6900000000005</v>
      </c>
      <c r="C81" s="140">
        <v>6925.44</v>
      </c>
      <c r="D81" s="247">
        <f t="shared" si="29"/>
        <v>8.8206568542005415E-3</v>
      </c>
      <c r="E81" s="215">
        <f t="shared" si="30"/>
        <v>1.2363025046629297E-2</v>
      </c>
      <c r="F81" s="52">
        <f t="shared" si="26"/>
        <v>0.31345480200808296</v>
      </c>
      <c r="H81" s="19">
        <v>1431.576</v>
      </c>
      <c r="I81" s="140">
        <v>1695.3040000000001</v>
      </c>
      <c r="J81" s="214">
        <f t="shared" si="31"/>
        <v>8.1106183149907973E-3</v>
      </c>
      <c r="K81" s="215">
        <f t="shared" si="32"/>
        <v>9.5107967484697447E-3</v>
      </c>
      <c r="L81" s="52">
        <f t="shared" si="27"/>
        <v>0.18422214398676706</v>
      </c>
      <c r="N81" s="40">
        <f t="shared" si="28"/>
        <v>2.7150771238210476</v>
      </c>
      <c r="O81" s="143">
        <f t="shared" si="28"/>
        <v>2.4479368819887259</v>
      </c>
      <c r="P81" s="52">
        <f t="shared" si="33"/>
        <v>-9.8391400925054912E-2</v>
      </c>
    </row>
    <row r="82" spans="1:16" ht="20.100000000000001" customHeight="1" x14ac:dyDescent="0.25">
      <c r="A82" s="38" t="s">
        <v>200</v>
      </c>
      <c r="B82" s="19">
        <v>2915.920000000001</v>
      </c>
      <c r="C82" s="140">
        <v>4913.6200000000008</v>
      </c>
      <c r="D82" s="247">
        <f t="shared" si="29"/>
        <v>4.8780280529104594E-3</v>
      </c>
      <c r="E82" s="215">
        <f t="shared" si="30"/>
        <v>8.7716025450539827E-3</v>
      </c>
      <c r="F82" s="52">
        <f t="shared" si="26"/>
        <v>0.68510110016735681</v>
      </c>
      <c r="H82" s="19">
        <v>879.78499999999985</v>
      </c>
      <c r="I82" s="140">
        <v>1463.2629999999995</v>
      </c>
      <c r="J82" s="214">
        <f t="shared" si="31"/>
        <v>4.9844369661507159E-3</v>
      </c>
      <c r="K82" s="215">
        <f t="shared" si="32"/>
        <v>8.2090273971842671E-3</v>
      </c>
      <c r="L82" s="52">
        <f t="shared" si="27"/>
        <v>0.66320521491046069</v>
      </c>
      <c r="N82" s="40">
        <f t="shared" si="28"/>
        <v>3.0171781118823549</v>
      </c>
      <c r="O82" s="143">
        <f t="shared" si="28"/>
        <v>2.9779734696618769</v>
      </c>
      <c r="P82" s="52">
        <f t="shared" si="33"/>
        <v>-1.2993811026959547E-2</v>
      </c>
    </row>
    <row r="83" spans="1:16" ht="20.100000000000001" customHeight="1" x14ac:dyDescent="0.25">
      <c r="A83" s="38" t="s">
        <v>207</v>
      </c>
      <c r="B83" s="19">
        <v>4020.3900000000008</v>
      </c>
      <c r="C83" s="140">
        <v>5455.53</v>
      </c>
      <c r="D83" s="247">
        <f t="shared" si="29"/>
        <v>6.7256904179952394E-3</v>
      </c>
      <c r="E83" s="215">
        <f t="shared" si="30"/>
        <v>9.7389991152385304E-3</v>
      </c>
      <c r="F83" s="52">
        <f t="shared" si="26"/>
        <v>0.35696536903136228</v>
      </c>
      <c r="H83" s="19">
        <v>1040.1300000000001</v>
      </c>
      <c r="I83" s="140">
        <v>1448.4540000000002</v>
      </c>
      <c r="J83" s="214">
        <f t="shared" si="31"/>
        <v>5.8928743063388729E-3</v>
      </c>
      <c r="K83" s="215">
        <f t="shared" si="32"/>
        <v>8.1259476728114816E-3</v>
      </c>
      <c r="L83" s="52">
        <f t="shared" si="27"/>
        <v>0.39257015949929336</v>
      </c>
      <c r="N83" s="40">
        <f t="shared" si="28"/>
        <v>2.5871370687918334</v>
      </c>
      <c r="O83" s="143">
        <f t="shared" si="28"/>
        <v>2.6550197689317083</v>
      </c>
      <c r="P83" s="52">
        <f t="shared" si="33"/>
        <v>2.6238540260866614E-2</v>
      </c>
    </row>
    <row r="84" spans="1:16" ht="20.100000000000001" customHeight="1" x14ac:dyDescent="0.25">
      <c r="A84" s="38" t="s">
        <v>209</v>
      </c>
      <c r="B84" s="19">
        <v>5571.7300000000005</v>
      </c>
      <c r="C84" s="140">
        <v>4622.880000000001</v>
      </c>
      <c r="D84" s="247">
        <f t="shared" si="29"/>
        <v>9.3209193816163639E-3</v>
      </c>
      <c r="E84" s="215">
        <f t="shared" si="30"/>
        <v>8.2525848505743543E-3</v>
      </c>
      <c r="F84" s="52">
        <f t="shared" si="26"/>
        <v>-0.17029719674140695</v>
      </c>
      <c r="H84" s="19">
        <v>1152.643</v>
      </c>
      <c r="I84" s="140">
        <v>918.00599999999997</v>
      </c>
      <c r="J84" s="214">
        <f t="shared" si="31"/>
        <v>6.5303186323645672E-3</v>
      </c>
      <c r="K84" s="215">
        <f t="shared" si="32"/>
        <v>5.1500901784433447E-3</v>
      </c>
      <c r="L84" s="52">
        <f t="shared" si="27"/>
        <v>-0.2035643299790135</v>
      </c>
      <c r="N84" s="40">
        <f t="shared" si="28"/>
        <v>2.0687344864162478</v>
      </c>
      <c r="O84" s="143">
        <f t="shared" si="28"/>
        <v>1.9857880801578232</v>
      </c>
      <c r="P84" s="52">
        <f t="shared" si="33"/>
        <v>-4.0095240255851317E-2</v>
      </c>
    </row>
    <row r="85" spans="1:16" ht="20.100000000000001" customHeight="1" x14ac:dyDescent="0.25">
      <c r="A85" s="38" t="s">
        <v>210</v>
      </c>
      <c r="B85" s="19">
        <v>2164.8700000000003</v>
      </c>
      <c r="C85" s="140">
        <v>2511.9599999999996</v>
      </c>
      <c r="D85" s="247">
        <f t="shared" si="29"/>
        <v>3.6216002465445773E-3</v>
      </c>
      <c r="E85" s="215">
        <f t="shared" si="30"/>
        <v>4.484252898896088E-3</v>
      </c>
      <c r="F85" s="52">
        <f t="shared" si="26"/>
        <v>0.16032833380295314</v>
      </c>
      <c r="H85" s="19">
        <v>743.79799999999977</v>
      </c>
      <c r="I85" s="140">
        <v>886.18399999999974</v>
      </c>
      <c r="J85" s="214">
        <f t="shared" si="31"/>
        <v>4.2140002916041643E-3</v>
      </c>
      <c r="K85" s="215">
        <f t="shared" si="32"/>
        <v>4.9715661059880172E-3</v>
      </c>
      <c r="L85" s="52">
        <f t="shared" si="27"/>
        <v>0.1914310068056112</v>
      </c>
      <c r="N85" s="40">
        <f t="shared" si="28"/>
        <v>3.4357628864550742</v>
      </c>
      <c r="O85" s="143">
        <f t="shared" si="28"/>
        <v>3.5278587238650294</v>
      </c>
      <c r="P85" s="52">
        <f t="shared" si="33"/>
        <v>2.6805062064389765E-2</v>
      </c>
    </row>
    <row r="86" spans="1:16" ht="20.100000000000001" customHeight="1" x14ac:dyDescent="0.25">
      <c r="A86" s="38" t="s">
        <v>187</v>
      </c>
      <c r="B86" s="19">
        <v>3065.380000000001</v>
      </c>
      <c r="C86" s="140">
        <v>2380.6700000000005</v>
      </c>
      <c r="D86" s="247">
        <f t="shared" si="29"/>
        <v>5.1280589429170426E-3</v>
      </c>
      <c r="E86" s="215">
        <f t="shared" si="30"/>
        <v>4.2498791178263006E-3</v>
      </c>
      <c r="F86" s="52">
        <f t="shared" si="26"/>
        <v>-0.22336871774461903</v>
      </c>
      <c r="H86" s="19">
        <v>1061.5879999999997</v>
      </c>
      <c r="I86" s="140">
        <v>812.52700000000016</v>
      </c>
      <c r="J86" s="214">
        <f t="shared" si="31"/>
        <v>6.0144449723762124E-3</v>
      </c>
      <c r="K86" s="215">
        <f t="shared" si="32"/>
        <v>4.5583441964649864E-3</v>
      </c>
      <c r="L86" s="52">
        <f t="shared" si="27"/>
        <v>-0.23461173261189808</v>
      </c>
      <c r="N86" s="40">
        <f t="shared" si="28"/>
        <v>3.4631530185490851</v>
      </c>
      <c r="O86" s="143">
        <f t="shared" si="28"/>
        <v>3.4130181839566172</v>
      </c>
      <c r="P86" s="52">
        <f t="shared" si="33"/>
        <v>-1.4476644353841548E-2</v>
      </c>
    </row>
    <row r="87" spans="1:16" ht="20.100000000000001" customHeight="1" x14ac:dyDescent="0.25">
      <c r="A87" s="38" t="s">
        <v>201</v>
      </c>
      <c r="B87" s="19">
        <v>3329.2600000000007</v>
      </c>
      <c r="C87" s="140">
        <v>3512.5000000000009</v>
      </c>
      <c r="D87" s="247">
        <f t="shared" si="29"/>
        <v>5.5695024813550006E-3</v>
      </c>
      <c r="E87" s="215">
        <f t="shared" si="30"/>
        <v>6.2703778353845269E-3</v>
      </c>
      <c r="F87" s="52">
        <f t="shared" si="26"/>
        <v>5.5039257973243362E-2</v>
      </c>
      <c r="H87" s="19">
        <v>712.36200000000019</v>
      </c>
      <c r="I87" s="140">
        <v>785.43999999999994</v>
      </c>
      <c r="J87" s="214">
        <f t="shared" si="31"/>
        <v>4.0358990958939489E-3</v>
      </c>
      <c r="K87" s="215">
        <f t="shared" si="32"/>
        <v>4.4063838686855426E-3</v>
      </c>
      <c r="L87" s="52">
        <f t="shared" si="27"/>
        <v>0.10258548322341693</v>
      </c>
      <c r="N87" s="40">
        <f t="shared" si="28"/>
        <v>2.1397007142728417</v>
      </c>
      <c r="O87" s="143">
        <f t="shared" si="28"/>
        <v>2.236128113879003</v>
      </c>
      <c r="P87" s="52">
        <f t="shared" si="33"/>
        <v>4.5065835124951721E-2</v>
      </c>
    </row>
    <row r="88" spans="1:16" ht="20.100000000000001" customHeight="1" x14ac:dyDescent="0.25">
      <c r="A88" s="38" t="s">
        <v>205</v>
      </c>
      <c r="B88" s="19">
        <v>763.20000000000027</v>
      </c>
      <c r="C88" s="140">
        <v>786.7399999999999</v>
      </c>
      <c r="D88" s="247">
        <f t="shared" si="29"/>
        <v>1.2767534808846822E-3</v>
      </c>
      <c r="E88" s="215">
        <f t="shared" si="30"/>
        <v>1.4044575254691589E-3</v>
      </c>
      <c r="F88" s="52">
        <f t="shared" ref="F88:F94" si="34">(C88-B88)/B88</f>
        <v>3.0843815513626329E-2</v>
      </c>
      <c r="H88" s="19">
        <v>499.42999999999995</v>
      </c>
      <c r="I88" s="140">
        <v>736.61399999999981</v>
      </c>
      <c r="J88" s="214">
        <f t="shared" si="31"/>
        <v>2.8295292077094429E-3</v>
      </c>
      <c r="K88" s="215">
        <f t="shared" si="32"/>
        <v>4.1324659388978554E-3</v>
      </c>
      <c r="L88" s="52">
        <f t="shared" ref="L88:L95" si="35">(I88-H88)/H88</f>
        <v>0.47490939671225174</v>
      </c>
      <c r="N88" s="40">
        <f t="shared" si="28"/>
        <v>6.5438941299790336</v>
      </c>
      <c r="O88" s="143">
        <f t="shared" si="28"/>
        <v>9.3628644787350321</v>
      </c>
      <c r="P88" s="52">
        <f t="shared" si="33"/>
        <v>0.43077872177694143</v>
      </c>
    </row>
    <row r="89" spans="1:16" ht="20.100000000000001" customHeight="1" x14ac:dyDescent="0.25">
      <c r="A89" s="38" t="s">
        <v>206</v>
      </c>
      <c r="B89" s="19">
        <v>2713.7200000000003</v>
      </c>
      <c r="C89" s="140">
        <v>3528.0900000000006</v>
      </c>
      <c r="D89" s="247">
        <f t="shared" si="29"/>
        <v>4.5397686794370791E-3</v>
      </c>
      <c r="E89" s="215">
        <f t="shared" si="30"/>
        <v>6.2982084945884115E-3</v>
      </c>
      <c r="F89" s="52">
        <f t="shared" si="34"/>
        <v>0.30009359845525707</v>
      </c>
      <c r="H89" s="19">
        <v>490.32899999999995</v>
      </c>
      <c r="I89" s="140">
        <v>724.06400000000008</v>
      </c>
      <c r="J89" s="214">
        <f t="shared" si="31"/>
        <v>2.7779673365375796E-3</v>
      </c>
      <c r="K89" s="215">
        <f t="shared" si="32"/>
        <v>4.0620593928192214E-3</v>
      </c>
      <c r="L89" s="52">
        <f t="shared" si="35"/>
        <v>0.47669014070144772</v>
      </c>
      <c r="N89" s="40">
        <f t="shared" si="28"/>
        <v>1.8068518491222376</v>
      </c>
      <c r="O89" s="143">
        <f t="shared" si="28"/>
        <v>2.0522832467425718</v>
      </c>
      <c r="P89" s="52">
        <f t="shared" si="33"/>
        <v>0.13583371416951748</v>
      </c>
    </row>
    <row r="90" spans="1:16" ht="20.100000000000001" customHeight="1" x14ac:dyDescent="0.25">
      <c r="A90" s="38" t="s">
        <v>208</v>
      </c>
      <c r="B90" s="19">
        <v>1560.3500000000001</v>
      </c>
      <c r="C90" s="140">
        <v>2048.7200000000007</v>
      </c>
      <c r="D90" s="247">
        <f t="shared" si="29"/>
        <v>2.6103017477704577E-3</v>
      </c>
      <c r="E90" s="215">
        <f t="shared" si="30"/>
        <v>3.6572949406146588E-3</v>
      </c>
      <c r="F90" s="52">
        <f t="shared" si="34"/>
        <v>0.3129874707597658</v>
      </c>
      <c r="H90" s="19">
        <v>500.30600000000004</v>
      </c>
      <c r="I90" s="140">
        <v>680.98800000000006</v>
      </c>
      <c r="J90" s="214">
        <f t="shared" si="31"/>
        <v>2.8344922006933522E-3</v>
      </c>
      <c r="K90" s="215">
        <f t="shared" si="32"/>
        <v>3.8203994423105913E-3</v>
      </c>
      <c r="L90" s="52">
        <f t="shared" si="35"/>
        <v>0.36114298049593652</v>
      </c>
      <c r="N90" s="40">
        <f t="shared" si="28"/>
        <v>3.2063703656230973</v>
      </c>
      <c r="O90" s="143">
        <f t="shared" si="28"/>
        <v>3.3239681362021156</v>
      </c>
      <c r="P90" s="52">
        <f t="shared" si="33"/>
        <v>3.6676290374884818E-2</v>
      </c>
    </row>
    <row r="91" spans="1:16" ht="20.100000000000001" customHeight="1" x14ac:dyDescent="0.25">
      <c r="A91" s="38" t="s">
        <v>185</v>
      </c>
      <c r="B91" s="19">
        <v>2336.2000000000003</v>
      </c>
      <c r="C91" s="140">
        <v>2419.4499999999985</v>
      </c>
      <c r="D91" s="247">
        <f t="shared" si="29"/>
        <v>3.9082173506850022E-3</v>
      </c>
      <c r="E91" s="215">
        <f t="shared" si="30"/>
        <v>4.3191076594508411E-3</v>
      </c>
      <c r="F91" s="52">
        <f t="shared" si="34"/>
        <v>3.5634791541819269E-2</v>
      </c>
      <c r="H91" s="19">
        <v>590.83799999999985</v>
      </c>
      <c r="I91" s="140">
        <v>632.375</v>
      </c>
      <c r="J91" s="214">
        <f t="shared" si="31"/>
        <v>3.3474027952358322E-3</v>
      </c>
      <c r="K91" s="215">
        <f t="shared" si="32"/>
        <v>3.5476764602770678E-3</v>
      </c>
      <c r="L91" s="52">
        <f t="shared" si="35"/>
        <v>7.0301842467817163E-2</v>
      </c>
      <c r="N91" s="40">
        <f t="shared" si="28"/>
        <v>2.5290557315298341</v>
      </c>
      <c r="O91" s="143">
        <f t="shared" si="28"/>
        <v>2.613713860588152</v>
      </c>
      <c r="P91" s="52">
        <f t="shared" ref="P91:P93" si="36">(O91-N91)/N91</f>
        <v>3.3474204622255574E-2</v>
      </c>
    </row>
    <row r="92" spans="1:16" ht="20.100000000000001" customHeight="1" x14ac:dyDescent="0.25">
      <c r="A92" s="38" t="s">
        <v>217</v>
      </c>
      <c r="B92" s="19">
        <v>1111.0899999999999</v>
      </c>
      <c r="C92" s="140">
        <v>1492.83</v>
      </c>
      <c r="D92" s="247">
        <f t="shared" si="29"/>
        <v>1.858736930131238E-3</v>
      </c>
      <c r="E92" s="215">
        <f t="shared" si="30"/>
        <v>2.6649418203550409E-3</v>
      </c>
      <c r="F92" s="52">
        <f t="shared" si="34"/>
        <v>0.34357252787802972</v>
      </c>
      <c r="H92" s="19">
        <v>310.94399999999996</v>
      </c>
      <c r="I92" s="140">
        <v>475.32100000000008</v>
      </c>
      <c r="J92" s="214">
        <f t="shared" si="31"/>
        <v>1.7616585506717759E-3</v>
      </c>
      <c r="K92" s="215">
        <f t="shared" si="32"/>
        <v>2.6665904293739578E-3</v>
      </c>
      <c r="L92" s="52">
        <f t="shared" si="35"/>
        <v>0.528638597303695</v>
      </c>
      <c r="N92" s="40">
        <f t="shared" si="28"/>
        <v>2.7985491724342761</v>
      </c>
      <c r="O92" s="143">
        <f t="shared" si="28"/>
        <v>3.1840263124401313</v>
      </c>
      <c r="P92" s="52">
        <f t="shared" si="36"/>
        <v>0.13774177841962079</v>
      </c>
    </row>
    <row r="93" spans="1:16" ht="20.100000000000001" customHeight="1" x14ac:dyDescent="0.25">
      <c r="A93" s="38" t="s">
        <v>219</v>
      </c>
      <c r="B93" s="19">
        <v>869.22999999999956</v>
      </c>
      <c r="C93" s="140">
        <v>1100.3799999999994</v>
      </c>
      <c r="D93" s="247">
        <f t="shared" si="29"/>
        <v>1.4541305400804394E-3</v>
      </c>
      <c r="E93" s="215">
        <f t="shared" si="30"/>
        <v>1.96435540569407E-3</v>
      </c>
      <c r="F93" s="52">
        <f t="shared" si="34"/>
        <v>0.26592501409293279</v>
      </c>
      <c r="H93" s="19">
        <v>298.51799999999997</v>
      </c>
      <c r="I93" s="140">
        <v>384.93499999999989</v>
      </c>
      <c r="J93" s="214">
        <f t="shared" si="31"/>
        <v>1.6912588351260588E-3</v>
      </c>
      <c r="K93" s="215">
        <f t="shared" si="32"/>
        <v>2.1595174354406051E-3</v>
      </c>
      <c r="L93" s="52">
        <f t="shared" si="35"/>
        <v>0.28948673111839129</v>
      </c>
      <c r="N93" s="40">
        <f t="shared" si="28"/>
        <v>3.4342809152928466</v>
      </c>
      <c r="O93" s="143">
        <f t="shared" si="28"/>
        <v>3.4982006216034467</v>
      </c>
      <c r="P93" s="52">
        <f t="shared" si="36"/>
        <v>1.8612253303439952E-2</v>
      </c>
    </row>
    <row r="94" spans="1:16" ht="20.100000000000001" customHeight="1" x14ac:dyDescent="0.25">
      <c r="A94" s="38" t="s">
        <v>204</v>
      </c>
      <c r="B94" s="19">
        <v>274.55000000000007</v>
      </c>
      <c r="C94" s="140">
        <v>771.31000000000006</v>
      </c>
      <c r="D94" s="247">
        <f t="shared" si="29"/>
        <v>4.5929332832401657E-4</v>
      </c>
      <c r="E94" s="215">
        <f t="shared" si="30"/>
        <v>1.3769124920172068E-3</v>
      </c>
      <c r="F94" s="52">
        <f t="shared" si="34"/>
        <v>1.8093607721726457</v>
      </c>
      <c r="H94" s="19">
        <v>110.044</v>
      </c>
      <c r="I94" s="140">
        <v>378.88999999999993</v>
      </c>
      <c r="J94" s="214">
        <f t="shared" si="31"/>
        <v>6.2345616429365072E-4</v>
      </c>
      <c r="K94" s="215">
        <f t="shared" si="32"/>
        <v>2.12560448157245E-3</v>
      </c>
      <c r="L94" s="52">
        <f t="shared" si="35"/>
        <v>2.4430773145287334</v>
      </c>
      <c r="N94" s="40">
        <f t="shared" ref="N94" si="37">(H94/B94)*10</f>
        <v>4.0081588053177919</v>
      </c>
      <c r="O94" s="143">
        <f t="shared" ref="O94" si="38">(I94/C94)*10</f>
        <v>4.912292074522564</v>
      </c>
      <c r="P94" s="52">
        <f t="shared" ref="P94" si="39">(O94-N94)/N94</f>
        <v>0.22557321531402916</v>
      </c>
    </row>
    <row r="95" spans="1:16" ht="20.100000000000001" customHeight="1" thickBot="1" x14ac:dyDescent="0.3">
      <c r="A95" s="8" t="s">
        <v>17</v>
      </c>
      <c r="B95" s="19">
        <f>B96-SUM(B68:B94)</f>
        <v>13005.860000000219</v>
      </c>
      <c r="C95" s="140">
        <f>C96-SUM(C68:C94)</f>
        <v>13077.820000000065</v>
      </c>
      <c r="D95" s="247">
        <f t="shared" si="29"/>
        <v>2.1757438452435961E-2</v>
      </c>
      <c r="E95" s="215">
        <f t="shared" si="30"/>
        <v>2.3346013569579747E-2</v>
      </c>
      <c r="F95" s="52">
        <f>(C95-B95)/B95</f>
        <v>5.5328905585516931E-3</v>
      </c>
      <c r="H95" s="19">
        <f>H96-SUM(H68:H94)</f>
        <v>3729.2450000000536</v>
      </c>
      <c r="I95" s="140">
        <f>I96-SUM(I68:I94)</f>
        <v>4114.3669999999111</v>
      </c>
      <c r="J95" s="214">
        <f t="shared" si="31"/>
        <v>2.112810133593207E-2</v>
      </c>
      <c r="K95" s="215">
        <f t="shared" si="32"/>
        <v>2.308194181433558E-2</v>
      </c>
      <c r="L95" s="52">
        <f t="shared" si="35"/>
        <v>0.1032707692843597</v>
      </c>
      <c r="N95" s="40">
        <f t="shared" si="28"/>
        <v>2.8673574834728277</v>
      </c>
      <c r="O95" s="143">
        <f t="shared" si="28"/>
        <v>3.146064864021596</v>
      </c>
      <c r="P95" s="52">
        <f>(O95-N95)/N95</f>
        <v>9.7200081313617431E-2</v>
      </c>
    </row>
    <row r="96" spans="1:16" ht="26.25" customHeight="1" thickBot="1" x14ac:dyDescent="0.3">
      <c r="A96" s="12" t="s">
        <v>18</v>
      </c>
      <c r="B96" s="17">
        <v>597766.14</v>
      </c>
      <c r="C96" s="145">
        <v>560173.57999999996</v>
      </c>
      <c r="D96" s="243">
        <f>SUM(D68:D95)</f>
        <v>1.0000000000000002</v>
      </c>
      <c r="E96" s="244">
        <f>SUM(E68:E95)</f>
        <v>1</v>
      </c>
      <c r="F96" s="57">
        <f>(C96-B96)/B96</f>
        <v>-6.2888406492880397E-2</v>
      </c>
      <c r="G96" s="1"/>
      <c r="H96" s="17">
        <v>176506.39499999999</v>
      </c>
      <c r="I96" s="145">
        <v>178250.47099999996</v>
      </c>
      <c r="J96" s="255">
        <f t="shared" si="31"/>
        <v>1</v>
      </c>
      <c r="K96" s="244">
        <f t="shared" si="32"/>
        <v>1</v>
      </c>
      <c r="L96" s="57">
        <f>(I96-H96)/H96</f>
        <v>9.881092410277667E-3</v>
      </c>
      <c r="M96" s="1"/>
      <c r="N96" s="37">
        <f t="shared" si="28"/>
        <v>2.9527666956847036</v>
      </c>
      <c r="O96" s="150">
        <f t="shared" si="28"/>
        <v>3.182057800726696</v>
      </c>
      <c r="P96" s="57">
        <f>(O96-N96)/N96</f>
        <v>7.7652970475821176E-2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142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104</v>
      </c>
      <c r="H4" s="349"/>
      <c r="I4" s="130" t="s">
        <v>0</v>
      </c>
      <c r="K4" s="355" t="s">
        <v>19</v>
      </c>
      <c r="L4" s="349"/>
      <c r="M4" s="347" t="s">
        <v>104</v>
      </c>
      <c r="N4" s="348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160</v>
      </c>
      <c r="F5" s="357"/>
      <c r="G5" s="358" t="str">
        <f>E5</f>
        <v>jan-ago</v>
      </c>
      <c r="H5" s="358"/>
      <c r="I5" s="131" t="s">
        <v>138</v>
      </c>
      <c r="K5" s="359" t="str">
        <f>E5</f>
        <v>jan-ago</v>
      </c>
      <c r="L5" s="358"/>
      <c r="M5" s="360" t="str">
        <f>E5</f>
        <v>jan-ago</v>
      </c>
      <c r="N5" s="346"/>
      <c r="O5" s="131" t="str">
        <f>I5</f>
        <v>2022/2021</v>
      </c>
      <c r="Q5" s="359" t="str">
        <f>E5</f>
        <v>jan-ago</v>
      </c>
      <c r="R5" s="357"/>
      <c r="S5" s="131" t="str">
        <f>O5</f>
        <v>2022/2021</v>
      </c>
    </row>
    <row r="6" spans="1:19" ht="19.5" customHeight="1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219700.49999999985</v>
      </c>
      <c r="F7" s="145">
        <v>216003.30999999991</v>
      </c>
      <c r="G7" s="243">
        <f>E7/E15</f>
        <v>0.43768197777138435</v>
      </c>
      <c r="H7" s="244">
        <f>F7/F15</f>
        <v>0.44780579971769624</v>
      </c>
      <c r="I7" s="164">
        <f t="shared" ref="I7:I18" si="0">(F7-E7)/E7</f>
        <v>-1.6828318551846477E-2</v>
      </c>
      <c r="J7" s="1"/>
      <c r="K7" s="17">
        <v>56405.029999999955</v>
      </c>
      <c r="L7" s="145">
        <v>57342.718000000023</v>
      </c>
      <c r="M7" s="243">
        <f>K7/K15</f>
        <v>0.36513656090404378</v>
      </c>
      <c r="N7" s="244">
        <f>L7/L15</f>
        <v>0.36200800400015692</v>
      </c>
      <c r="O7" s="164">
        <f t="shared" ref="O7:O18" si="1">(L7-K7)/K7</f>
        <v>1.6624191140401274E-2</v>
      </c>
      <c r="P7" s="1"/>
      <c r="Q7" s="187">
        <f t="shared" ref="Q7:Q18" si="2">(K7/E7)*10</f>
        <v>2.5673601106961517</v>
      </c>
      <c r="R7" s="188">
        <f t="shared" ref="R7:R18" si="3">(L7/F7)*10</f>
        <v>2.6547147819170016</v>
      </c>
      <c r="S7" s="55">
        <f>(R7-Q7)/Q7</f>
        <v>3.4025094826749223E-2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209127.60999999984</v>
      </c>
      <c r="F8" s="181">
        <v>196096.65999999992</v>
      </c>
      <c r="G8" s="245">
        <f>E8/E7</f>
        <v>0.9518758946838991</v>
      </c>
      <c r="H8" s="246">
        <f>F8/F7</f>
        <v>0.90784099558474363</v>
      </c>
      <c r="I8" s="206">
        <f t="shared" si="0"/>
        <v>-6.2310997577029327E-2</v>
      </c>
      <c r="K8" s="180">
        <v>55187.738999999958</v>
      </c>
      <c r="L8" s="181">
        <v>54726.308000000019</v>
      </c>
      <c r="M8" s="250">
        <f>K8/K7</f>
        <v>0.97841875095182118</v>
      </c>
      <c r="N8" s="246">
        <f>L8/L7</f>
        <v>0.95437241046020871</v>
      </c>
      <c r="O8" s="207">
        <f t="shared" si="1"/>
        <v>-8.361114413473961E-3</v>
      </c>
      <c r="Q8" s="189">
        <f t="shared" si="2"/>
        <v>2.6389503997104926</v>
      </c>
      <c r="R8" s="190">
        <f t="shared" si="3"/>
        <v>2.7907822601364063</v>
      </c>
      <c r="S8" s="182">
        <f t="shared" ref="S8:S18" si="4">(R8-Q8)/Q8</f>
        <v>5.7534942847948363E-2</v>
      </c>
    </row>
    <row r="9" spans="1:19" ht="24" customHeight="1" x14ac:dyDescent="0.25">
      <c r="A9" s="8"/>
      <c r="B9" t="s">
        <v>37</v>
      </c>
      <c r="E9" s="19">
        <v>10566.220000000003</v>
      </c>
      <c r="F9" s="140">
        <v>19899.620000000006</v>
      </c>
      <c r="G9" s="247">
        <f>E9/E7</f>
        <v>4.8093745803946784E-2</v>
      </c>
      <c r="H9" s="215">
        <f>F9/F7</f>
        <v>9.2126458617694404E-2</v>
      </c>
      <c r="I9" s="182">
        <f t="shared" si="0"/>
        <v>0.88332440551114788</v>
      </c>
      <c r="K9" s="19">
        <v>1211.9639999999995</v>
      </c>
      <c r="L9" s="140">
        <v>2603.8530000000001</v>
      </c>
      <c r="M9" s="247">
        <f>K9/K7</f>
        <v>2.1486807116315697E-2</v>
      </c>
      <c r="N9" s="215">
        <f>L9/L7</f>
        <v>4.5408607942162754E-2</v>
      </c>
      <c r="O9" s="182">
        <f t="shared" si="1"/>
        <v>1.1484573799221769</v>
      </c>
      <c r="Q9" s="189">
        <f t="shared" si="2"/>
        <v>1.147017571089755</v>
      </c>
      <c r="R9" s="190">
        <f t="shared" si="3"/>
        <v>1.3084938305354572</v>
      </c>
      <c r="S9" s="182">
        <f t="shared" si="4"/>
        <v>0.14077923783877813</v>
      </c>
    </row>
    <row r="10" spans="1:19" ht="24" customHeight="1" thickBot="1" x14ac:dyDescent="0.3">
      <c r="A10" s="8"/>
      <c r="B10" t="s">
        <v>36</v>
      </c>
      <c r="E10" s="19">
        <v>6.67</v>
      </c>
      <c r="F10" s="140">
        <v>7.03</v>
      </c>
      <c r="G10" s="247">
        <f>E10/E7</f>
        <v>3.0359512154046097E-5</v>
      </c>
      <c r="H10" s="215">
        <f>F10/F7</f>
        <v>3.2545797562083672E-5</v>
      </c>
      <c r="I10" s="186">
        <f t="shared" si="0"/>
        <v>5.3973013493253424E-2</v>
      </c>
      <c r="K10" s="19">
        <v>5.327</v>
      </c>
      <c r="L10" s="140">
        <v>12.556999999999999</v>
      </c>
      <c r="M10" s="247">
        <f>K10/K7</f>
        <v>9.4441931863169012E-5</v>
      </c>
      <c r="N10" s="215">
        <f>L10/L7</f>
        <v>2.1898159762849041E-4</v>
      </c>
      <c r="O10" s="209">
        <f t="shared" si="1"/>
        <v>1.3572367186033412</v>
      </c>
      <c r="Q10" s="189">
        <f t="shared" si="2"/>
        <v>7.986506746626687</v>
      </c>
      <c r="R10" s="190">
        <f t="shared" si="3"/>
        <v>17.862019914651491</v>
      </c>
      <c r="S10" s="182">
        <f t="shared" si="4"/>
        <v>1.236524738703312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282263.27999999968</v>
      </c>
      <c r="F11" s="145">
        <v>266356.02999999962</v>
      </c>
      <c r="G11" s="243">
        <f>E11/E15</f>
        <v>0.56231802222861571</v>
      </c>
      <c r="H11" s="244">
        <f>F11/F15</f>
        <v>0.55219420028230382</v>
      </c>
      <c r="I11" s="164">
        <f t="shared" si="0"/>
        <v>-5.6356072954300243E-2</v>
      </c>
      <c r="J11" s="1"/>
      <c r="K11" s="17">
        <v>98071.502999999851</v>
      </c>
      <c r="L11" s="145">
        <v>101059.07799999995</v>
      </c>
      <c r="M11" s="243">
        <f>K11/K15</f>
        <v>0.63486343909595633</v>
      </c>
      <c r="N11" s="244">
        <f>L11/L15</f>
        <v>0.63799199599984324</v>
      </c>
      <c r="O11" s="164">
        <f t="shared" si="1"/>
        <v>3.046323252535554E-2</v>
      </c>
      <c r="Q11" s="191">
        <f t="shared" si="2"/>
        <v>3.4744690488964758</v>
      </c>
      <c r="R11" s="192">
        <f t="shared" si="3"/>
        <v>3.794135165627754</v>
      </c>
      <c r="S11" s="57">
        <f t="shared" si="4"/>
        <v>9.200430691210422E-2</v>
      </c>
    </row>
    <row r="12" spans="1:19" s="3" customFormat="1" ht="24" customHeight="1" x14ac:dyDescent="0.25">
      <c r="A12" s="46"/>
      <c r="B12" s="3" t="s">
        <v>33</v>
      </c>
      <c r="E12" s="31">
        <v>275748.88999999972</v>
      </c>
      <c r="F12" s="141">
        <v>260853.81999999963</v>
      </c>
      <c r="G12" s="247">
        <f>E12/E11</f>
        <v>0.976920873306652</v>
      </c>
      <c r="H12" s="215">
        <f>F12/F11</f>
        <v>0.97934264901004875</v>
      </c>
      <c r="I12" s="206">
        <f t="shared" si="0"/>
        <v>-5.4016790421169456E-2</v>
      </c>
      <c r="K12" s="31">
        <v>96648.733999999851</v>
      </c>
      <c r="L12" s="141">
        <v>99760.024999999951</v>
      </c>
      <c r="M12" s="247">
        <f>K12/K11</f>
        <v>0.98549253395249792</v>
      </c>
      <c r="N12" s="215">
        <f>L12/L11</f>
        <v>0.98714560803731055</v>
      </c>
      <c r="O12" s="206">
        <f t="shared" si="1"/>
        <v>3.2191740866467054E-2</v>
      </c>
      <c r="Q12" s="189">
        <f t="shared" si="2"/>
        <v>3.5049545983666497</v>
      </c>
      <c r="R12" s="190">
        <f t="shared" si="3"/>
        <v>3.824365117597285</v>
      </c>
      <c r="S12" s="182">
        <f t="shared" si="4"/>
        <v>9.1131143147898247E-2</v>
      </c>
    </row>
    <row r="13" spans="1:19" ht="24" customHeight="1" x14ac:dyDescent="0.25">
      <c r="A13" s="8"/>
      <c r="B13" s="3" t="s">
        <v>37</v>
      </c>
      <c r="D13" s="3"/>
      <c r="E13" s="19">
        <v>6505.67</v>
      </c>
      <c r="F13" s="140">
        <v>5482.7900000000018</v>
      </c>
      <c r="G13" s="247">
        <f>E13/E11</f>
        <v>2.3048233549897129E-2</v>
      </c>
      <c r="H13" s="215">
        <f>F13/F11</f>
        <v>2.0584441058083085E-2</v>
      </c>
      <c r="I13" s="182">
        <f t="shared" si="0"/>
        <v>-0.15722900177844837</v>
      </c>
      <c r="K13" s="19">
        <v>1420.0910000000001</v>
      </c>
      <c r="L13" s="140">
        <v>1285.1559999999999</v>
      </c>
      <c r="M13" s="247">
        <f>K13/K11</f>
        <v>1.448015944040342E-2</v>
      </c>
      <c r="N13" s="215">
        <f>L13/L11</f>
        <v>1.2716878339222535E-2</v>
      </c>
      <c r="O13" s="182">
        <f t="shared" si="1"/>
        <v>-9.5018558669831832E-2</v>
      </c>
      <c r="Q13" s="189">
        <f t="shared" si="2"/>
        <v>2.1828512666643101</v>
      </c>
      <c r="R13" s="190">
        <f t="shared" si="3"/>
        <v>2.3439818048840086</v>
      </c>
      <c r="S13" s="182">
        <f t="shared" si="4"/>
        <v>7.3816544755212612E-2</v>
      </c>
    </row>
    <row r="14" spans="1:19" ht="24" customHeight="1" thickBot="1" x14ac:dyDescent="0.3">
      <c r="A14" s="8"/>
      <c r="B14" t="s">
        <v>36</v>
      </c>
      <c r="E14" s="19">
        <v>8.7199999999999989</v>
      </c>
      <c r="F14" s="140">
        <v>19.419999999999998</v>
      </c>
      <c r="G14" s="247">
        <f>E14/E11</f>
        <v>3.0893143451036244E-5</v>
      </c>
      <c r="H14" s="215">
        <f>F14/F11</f>
        <v>7.2909931868259277E-5</v>
      </c>
      <c r="I14" s="186">
        <f t="shared" si="0"/>
        <v>1.2270642201834863</v>
      </c>
      <c r="K14" s="19">
        <v>2.6779999999999999</v>
      </c>
      <c r="L14" s="140">
        <v>13.896999999999998</v>
      </c>
      <c r="M14" s="247">
        <f>K14/K11</f>
        <v>2.7306607098700263E-5</v>
      </c>
      <c r="N14" s="215">
        <f>L14/L11</f>
        <v>1.3751362346685971E-4</v>
      </c>
      <c r="O14" s="209">
        <f t="shared" si="1"/>
        <v>4.1893203883495138</v>
      </c>
      <c r="Q14" s="189">
        <f t="shared" si="2"/>
        <v>3.0711009174311932</v>
      </c>
      <c r="R14" s="190">
        <f t="shared" si="3"/>
        <v>7.156024716786817</v>
      </c>
      <c r="S14" s="182">
        <f t="shared" si="4"/>
        <v>1.3301170847789781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501963.7799999995</v>
      </c>
      <c r="F15" s="145">
        <v>482359.3399999995</v>
      </c>
      <c r="G15" s="243">
        <f>G7+G11</f>
        <v>1</v>
      </c>
      <c r="H15" s="244">
        <f>H7+H11</f>
        <v>1</v>
      </c>
      <c r="I15" s="164">
        <f t="shared" si="0"/>
        <v>-3.9055487230572734E-2</v>
      </c>
      <c r="J15" s="1"/>
      <c r="K15" s="17">
        <v>154476.53299999979</v>
      </c>
      <c r="L15" s="145">
        <v>158401.79599999994</v>
      </c>
      <c r="M15" s="243">
        <f>M7+M11</f>
        <v>1</v>
      </c>
      <c r="N15" s="244">
        <f>N7+N11</f>
        <v>1.0000000000000002</v>
      </c>
      <c r="O15" s="164">
        <f t="shared" si="1"/>
        <v>2.5410092547844515E-2</v>
      </c>
      <c r="Q15" s="191">
        <f t="shared" si="2"/>
        <v>3.0774438147708576</v>
      </c>
      <c r="R15" s="192">
        <f t="shared" si="3"/>
        <v>3.2838961094855157</v>
      </c>
      <c r="S15" s="57">
        <f t="shared" si="4"/>
        <v>6.7085642221555969E-2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484876.49999999953</v>
      </c>
      <c r="F16" s="181">
        <f t="shared" ref="F16:F17" si="5">F8+F12</f>
        <v>456950.47999999952</v>
      </c>
      <c r="G16" s="245">
        <f>E16/E15</f>
        <v>0.96595913752980345</v>
      </c>
      <c r="H16" s="246">
        <f>F16/F15</f>
        <v>0.94732379391679233</v>
      </c>
      <c r="I16" s="207">
        <f t="shared" si="0"/>
        <v>-5.7594088391580214E-2</v>
      </c>
      <c r="J16" s="3"/>
      <c r="K16" s="180">
        <f t="shared" ref="K16:L18" si="6">K8+K12</f>
        <v>151836.47299999982</v>
      </c>
      <c r="L16" s="181">
        <f t="shared" si="6"/>
        <v>154486.33299999998</v>
      </c>
      <c r="M16" s="250">
        <f>K16/K15</f>
        <v>0.98290963715504953</v>
      </c>
      <c r="N16" s="246">
        <f>L16/L15</f>
        <v>0.97528144819772145</v>
      </c>
      <c r="O16" s="207">
        <f t="shared" si="1"/>
        <v>1.7452065025247022E-2</v>
      </c>
      <c r="P16" s="3"/>
      <c r="Q16" s="189">
        <f t="shared" si="2"/>
        <v>3.1314463167425099</v>
      </c>
      <c r="R16" s="190">
        <f t="shared" si="3"/>
        <v>3.3808112642752919</v>
      </c>
      <c r="S16" s="182">
        <f t="shared" si="4"/>
        <v>7.9632515556640318E-2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17071.890000000003</v>
      </c>
      <c r="F17" s="140">
        <f t="shared" si="5"/>
        <v>25382.410000000007</v>
      </c>
      <c r="G17" s="248">
        <f>E17/E15</f>
        <v>3.4010202887547025E-2</v>
      </c>
      <c r="H17" s="215">
        <f>F17/F15</f>
        <v>5.2621371444782294E-2</v>
      </c>
      <c r="I17" s="182">
        <f t="shared" si="0"/>
        <v>0.48679554519154017</v>
      </c>
      <c r="K17" s="19">
        <f t="shared" si="6"/>
        <v>2632.0549999999994</v>
      </c>
      <c r="L17" s="140">
        <f t="shared" si="6"/>
        <v>3889.009</v>
      </c>
      <c r="M17" s="247">
        <f>K17/K15</f>
        <v>1.7038542676252339E-2</v>
      </c>
      <c r="N17" s="215">
        <f>L17/L15</f>
        <v>2.4551546120095767E-2</v>
      </c>
      <c r="O17" s="182">
        <f t="shared" si="1"/>
        <v>0.47755613009606596</v>
      </c>
      <c r="Q17" s="189">
        <f t="shared" si="2"/>
        <v>1.5417478674007381</v>
      </c>
      <c r="R17" s="190">
        <f t="shared" si="3"/>
        <v>1.5321669612932731</v>
      </c>
      <c r="S17" s="182">
        <f t="shared" si="4"/>
        <v>-6.2143144868542039E-3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15.389999999999999</v>
      </c>
      <c r="F18" s="142">
        <f>F10+F14</f>
        <v>26.45</v>
      </c>
      <c r="G18" s="249">
        <f>E18/E15</f>
        <v>3.0659582649568891E-5</v>
      </c>
      <c r="H18" s="221">
        <f>F18/F15</f>
        <v>5.4834638425369825E-5</v>
      </c>
      <c r="I18" s="208">
        <f t="shared" si="0"/>
        <v>0.71864847303443802</v>
      </c>
      <c r="K18" s="21">
        <f t="shared" si="6"/>
        <v>8.004999999999999</v>
      </c>
      <c r="L18" s="142">
        <f t="shared" si="6"/>
        <v>26.453999999999997</v>
      </c>
      <c r="M18" s="249">
        <f>K18/K15</f>
        <v>5.1820168698374465E-5</v>
      </c>
      <c r="N18" s="221">
        <f>L18/L15</f>
        <v>1.6700568218304802E-4</v>
      </c>
      <c r="O18" s="208">
        <f t="shared" si="1"/>
        <v>2.3046845721424112</v>
      </c>
      <c r="Q18" s="193">
        <f t="shared" si="2"/>
        <v>5.2014294996751129</v>
      </c>
      <c r="R18" s="194">
        <f t="shared" si="3"/>
        <v>10.001512287334593</v>
      </c>
      <c r="S18" s="186">
        <f t="shared" si="4"/>
        <v>0.92283915180611387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79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151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L5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75207.030000000013</v>
      </c>
      <c r="C7" s="147">
        <v>70348.009999999995</v>
      </c>
      <c r="D7" s="247">
        <f>B7/$B$33</f>
        <v>0.14982561092356103</v>
      </c>
      <c r="E7" s="246">
        <f>C7/$C$33</f>
        <v>0.1458415006538486</v>
      </c>
      <c r="F7" s="52">
        <f>(C7-B7)/B7</f>
        <v>-6.4608587787604671E-2</v>
      </c>
      <c r="H7" s="39">
        <v>22880.043000000012</v>
      </c>
      <c r="I7" s="147">
        <v>23884.022000000001</v>
      </c>
      <c r="J7" s="247">
        <f>H7/$H$33</f>
        <v>0.1481133901419189</v>
      </c>
      <c r="K7" s="246">
        <f>I7/$I$33</f>
        <v>0.15078125755594332</v>
      </c>
      <c r="L7" s="52">
        <f t="shared" ref="L7:L33" si="0">(I7-H7)/H7</f>
        <v>4.3880118581944447E-2</v>
      </c>
      <c r="N7" s="27">
        <f t="shared" ref="N7:N33" si="1">(H7/B7)*10</f>
        <v>3.0422745054551426</v>
      </c>
      <c r="O7" s="151">
        <f t="shared" ref="O7:O33" si="2">(I7/C7)*10</f>
        <v>3.3951240411775689</v>
      </c>
      <c r="P7" s="61">
        <f>(O7-N7)/N7</f>
        <v>0.1159821492405525</v>
      </c>
    </row>
    <row r="8" spans="1:16" ht="20.100000000000001" customHeight="1" x14ac:dyDescent="0.25">
      <c r="A8" s="8" t="s">
        <v>168</v>
      </c>
      <c r="B8" s="19">
        <v>46181.420000000006</v>
      </c>
      <c r="C8" s="140">
        <v>44347.54</v>
      </c>
      <c r="D8" s="247">
        <f t="shared" ref="D8:D32" si="3">B8/$B$33</f>
        <v>9.2001498594181413E-2</v>
      </c>
      <c r="E8" s="215">
        <f t="shared" ref="E8:E32" si="4">C8/$C$33</f>
        <v>9.1938802304522574E-2</v>
      </c>
      <c r="F8" s="52">
        <f t="shared" ref="F8:F33" si="5">(C8-B8)/B8</f>
        <v>-3.9710342384448212E-2</v>
      </c>
      <c r="H8" s="19">
        <v>17065.774000000001</v>
      </c>
      <c r="I8" s="140">
        <v>17966.840999999993</v>
      </c>
      <c r="J8" s="247">
        <f t="shared" ref="J8:J32" si="6">H8/$H$33</f>
        <v>0.11047486416593774</v>
      </c>
      <c r="K8" s="215">
        <f t="shared" ref="K8:K32" si="7">I8/$I$33</f>
        <v>0.11342574045056905</v>
      </c>
      <c r="L8" s="52">
        <f t="shared" si="0"/>
        <v>5.2799656200767209E-2</v>
      </c>
      <c r="N8" s="27">
        <f t="shared" si="1"/>
        <v>3.6953766254913774</v>
      </c>
      <c r="O8" s="152">
        <f t="shared" si="2"/>
        <v>4.0513726353254302</v>
      </c>
      <c r="P8" s="52">
        <f t="shared" ref="P8:P71" si="8">(O8-N8)/N8</f>
        <v>9.6335514864257121E-2</v>
      </c>
    </row>
    <row r="9" spans="1:16" ht="20.100000000000001" customHeight="1" x14ac:dyDescent="0.25">
      <c r="A9" s="8" t="s">
        <v>167</v>
      </c>
      <c r="B9" s="19">
        <v>51742.579999999987</v>
      </c>
      <c r="C9" s="140">
        <v>42389.559999999976</v>
      </c>
      <c r="D9" s="247">
        <f t="shared" si="3"/>
        <v>0.1030803059137055</v>
      </c>
      <c r="E9" s="215">
        <f t="shared" si="4"/>
        <v>8.787962932364897E-2</v>
      </c>
      <c r="F9" s="52">
        <f t="shared" si="5"/>
        <v>-0.18076060374260453</v>
      </c>
      <c r="H9" s="19">
        <v>19265.296000000006</v>
      </c>
      <c r="I9" s="140">
        <v>17639.749999999996</v>
      </c>
      <c r="J9" s="247">
        <f t="shared" si="6"/>
        <v>0.12471341520850938</v>
      </c>
      <c r="K9" s="215">
        <f t="shared" si="7"/>
        <v>0.11136079542936489</v>
      </c>
      <c r="L9" s="52">
        <f t="shared" si="0"/>
        <v>-8.4376902384474595E-2</v>
      </c>
      <c r="N9" s="27">
        <f t="shared" si="1"/>
        <v>3.7232963644255874</v>
      </c>
      <c r="O9" s="152">
        <f t="shared" si="2"/>
        <v>4.1613430288023761</v>
      </c>
      <c r="P9" s="52">
        <f t="shared" si="8"/>
        <v>0.11765022751401859</v>
      </c>
    </row>
    <row r="10" spans="1:16" ht="20.100000000000001" customHeight="1" x14ac:dyDescent="0.25">
      <c r="A10" s="8" t="s">
        <v>169</v>
      </c>
      <c r="B10" s="19">
        <v>75084.539999999994</v>
      </c>
      <c r="C10" s="140">
        <v>58900.030000000006</v>
      </c>
      <c r="D10" s="247">
        <f t="shared" si="3"/>
        <v>0.1495815893329992</v>
      </c>
      <c r="E10" s="215">
        <f t="shared" si="4"/>
        <v>0.12210819842319211</v>
      </c>
      <c r="F10" s="52">
        <f t="shared" si="5"/>
        <v>-0.21555049814515731</v>
      </c>
      <c r="H10" s="19">
        <v>17566.221999999998</v>
      </c>
      <c r="I10" s="140">
        <v>14502.629000000004</v>
      </c>
      <c r="J10" s="247">
        <f t="shared" si="6"/>
        <v>0.11371450186547102</v>
      </c>
      <c r="K10" s="215">
        <f t="shared" si="7"/>
        <v>9.1555963165973184E-2</v>
      </c>
      <c r="L10" s="52">
        <f t="shared" si="0"/>
        <v>-0.17440249815811243</v>
      </c>
      <c r="N10" s="27">
        <f t="shared" si="1"/>
        <v>2.3395258198292219</v>
      </c>
      <c r="O10" s="152">
        <f t="shared" si="2"/>
        <v>2.4622447560722809</v>
      </c>
      <c r="P10" s="52">
        <f t="shared" si="8"/>
        <v>5.2454619309145759E-2</v>
      </c>
    </row>
    <row r="11" spans="1:16" ht="20.100000000000001" customHeight="1" x14ac:dyDescent="0.25">
      <c r="A11" s="8" t="s">
        <v>166</v>
      </c>
      <c r="B11" s="19">
        <v>28721.42</v>
      </c>
      <c r="C11" s="140">
        <v>31349.62</v>
      </c>
      <c r="D11" s="247">
        <f t="shared" si="3"/>
        <v>5.7218112430343054E-2</v>
      </c>
      <c r="E11" s="215">
        <f t="shared" si="4"/>
        <v>6.4992252456436292E-2</v>
      </c>
      <c r="F11" s="52">
        <f t="shared" si="5"/>
        <v>9.1506617709013027E-2</v>
      </c>
      <c r="H11" s="19">
        <v>9517.6189999999988</v>
      </c>
      <c r="I11" s="140">
        <v>10825.021000000004</v>
      </c>
      <c r="J11" s="247">
        <f t="shared" si="6"/>
        <v>6.1612070229463252E-2</v>
      </c>
      <c r="K11" s="215">
        <f t="shared" si="7"/>
        <v>6.8339004186543442E-2</v>
      </c>
      <c r="L11" s="52">
        <f t="shared" si="0"/>
        <v>0.13736649891112532</v>
      </c>
      <c r="N11" s="27">
        <f t="shared" si="1"/>
        <v>3.3137703497946824</v>
      </c>
      <c r="O11" s="152">
        <f t="shared" si="2"/>
        <v>3.4529991113129932</v>
      </c>
      <c r="P11" s="52">
        <f t="shared" si="8"/>
        <v>4.2015211321731222E-2</v>
      </c>
    </row>
    <row r="12" spans="1:16" ht="20.100000000000001" customHeight="1" x14ac:dyDescent="0.25">
      <c r="A12" s="8" t="s">
        <v>165</v>
      </c>
      <c r="B12" s="19">
        <v>41083.949999999997</v>
      </c>
      <c r="C12" s="140">
        <v>46991.510000000009</v>
      </c>
      <c r="D12" s="247">
        <f t="shared" si="3"/>
        <v>8.1846443183609743E-2</v>
      </c>
      <c r="E12" s="215">
        <f t="shared" si="4"/>
        <v>9.742013080953299E-2</v>
      </c>
      <c r="F12" s="52">
        <f t="shared" si="5"/>
        <v>0.14379240555009956</v>
      </c>
      <c r="H12" s="19">
        <v>9067.3489999999983</v>
      </c>
      <c r="I12" s="140">
        <v>10145.469999999996</v>
      </c>
      <c r="J12" s="247">
        <f t="shared" si="6"/>
        <v>5.8697258566775296E-2</v>
      </c>
      <c r="K12" s="215">
        <f t="shared" si="7"/>
        <v>6.4048958131762548E-2</v>
      </c>
      <c r="L12" s="52">
        <f t="shared" si="0"/>
        <v>0.11890145620290976</v>
      </c>
      <c r="N12" s="27">
        <f t="shared" si="1"/>
        <v>2.2070295090905327</v>
      </c>
      <c r="O12" s="152">
        <f t="shared" si="2"/>
        <v>2.1590006364979533</v>
      </c>
      <c r="P12" s="52">
        <f t="shared" si="8"/>
        <v>-2.1761771827133885E-2</v>
      </c>
    </row>
    <row r="13" spans="1:16" ht="20.100000000000001" customHeight="1" x14ac:dyDescent="0.25">
      <c r="A13" s="8" t="s">
        <v>173</v>
      </c>
      <c r="B13" s="19">
        <v>24836.27</v>
      </c>
      <c r="C13" s="140">
        <v>20284.34</v>
      </c>
      <c r="D13" s="247">
        <f t="shared" si="3"/>
        <v>4.9478211356205802E-2</v>
      </c>
      <c r="E13" s="215">
        <f t="shared" si="4"/>
        <v>4.2052342139783164E-2</v>
      </c>
      <c r="F13" s="52">
        <f t="shared" si="5"/>
        <v>-0.18327752114145965</v>
      </c>
      <c r="H13" s="19">
        <v>9787.5440000000017</v>
      </c>
      <c r="I13" s="140">
        <v>8829.6579999999994</v>
      </c>
      <c r="J13" s="247">
        <f t="shared" si="6"/>
        <v>6.3359423013461855E-2</v>
      </c>
      <c r="K13" s="215">
        <f t="shared" si="7"/>
        <v>5.5742158378052707E-2</v>
      </c>
      <c r="L13" s="52">
        <f t="shared" si="0"/>
        <v>-9.7867861436944967E-2</v>
      </c>
      <c r="N13" s="27">
        <f t="shared" si="1"/>
        <v>3.9408268632930801</v>
      </c>
      <c r="O13" s="152">
        <f t="shared" si="2"/>
        <v>4.3529432064341256</v>
      </c>
      <c r="P13" s="52">
        <f t="shared" si="8"/>
        <v>0.10457610989706562</v>
      </c>
    </row>
    <row r="14" spans="1:16" ht="20.100000000000001" customHeight="1" x14ac:dyDescent="0.25">
      <c r="A14" s="8" t="s">
        <v>174</v>
      </c>
      <c r="B14" s="19">
        <v>28753.320000000003</v>
      </c>
      <c r="C14" s="140">
        <v>28368.279999999995</v>
      </c>
      <c r="D14" s="247">
        <f t="shared" si="3"/>
        <v>5.7281662832326254E-2</v>
      </c>
      <c r="E14" s="215">
        <f t="shared" si="4"/>
        <v>5.8811507620024496E-2</v>
      </c>
      <c r="F14" s="52">
        <f t="shared" si="5"/>
        <v>-1.3391149265545965E-2</v>
      </c>
      <c r="H14" s="19">
        <v>6872.808</v>
      </c>
      <c r="I14" s="140">
        <v>6767.3809999999994</v>
      </c>
      <c r="J14" s="247">
        <f t="shared" si="6"/>
        <v>4.4490951904002138E-2</v>
      </c>
      <c r="K14" s="215">
        <f t="shared" si="7"/>
        <v>4.2722880490572199E-2</v>
      </c>
      <c r="L14" s="52">
        <f t="shared" si="0"/>
        <v>-1.5339727226484516E-2</v>
      </c>
      <c r="N14" s="27">
        <f t="shared" si="1"/>
        <v>2.3902658892955664</v>
      </c>
      <c r="O14" s="152">
        <f t="shared" si="2"/>
        <v>2.3855450524318007</v>
      </c>
      <c r="P14" s="52">
        <f t="shared" si="8"/>
        <v>-1.9750258265857404E-3</v>
      </c>
    </row>
    <row r="15" spans="1:16" ht="20.100000000000001" customHeight="1" x14ac:dyDescent="0.25">
      <c r="A15" s="8" t="s">
        <v>176</v>
      </c>
      <c r="B15" s="19">
        <v>10293.930000000002</v>
      </c>
      <c r="C15" s="140">
        <v>14000.49</v>
      </c>
      <c r="D15" s="247">
        <f t="shared" si="3"/>
        <v>2.0507316284852261E-2</v>
      </c>
      <c r="E15" s="215">
        <f t="shared" si="4"/>
        <v>2.9025021055879202E-2</v>
      </c>
      <c r="F15" s="52">
        <f t="shared" si="5"/>
        <v>0.36007239217674852</v>
      </c>
      <c r="H15" s="19">
        <v>3053.2059999999997</v>
      </c>
      <c r="I15" s="140">
        <v>4185.688000000001</v>
      </c>
      <c r="J15" s="247">
        <f t="shared" si="6"/>
        <v>1.9764853215601359E-2</v>
      </c>
      <c r="K15" s="215">
        <f t="shared" si="7"/>
        <v>2.6424498368692734E-2</v>
      </c>
      <c r="L15" s="52">
        <f t="shared" si="0"/>
        <v>0.3709156866585489</v>
      </c>
      <c r="N15" s="27">
        <f t="shared" si="1"/>
        <v>2.9660256092668198</v>
      </c>
      <c r="O15" s="152">
        <f t="shared" si="2"/>
        <v>2.9896725043194925</v>
      </c>
      <c r="P15" s="52">
        <f t="shared" si="8"/>
        <v>7.972586271268926E-3</v>
      </c>
    </row>
    <row r="16" spans="1:16" ht="20.100000000000001" customHeight="1" x14ac:dyDescent="0.25">
      <c r="A16" s="8" t="s">
        <v>172</v>
      </c>
      <c r="B16" s="19">
        <v>7320.73</v>
      </c>
      <c r="C16" s="140">
        <v>9335.4600000000028</v>
      </c>
      <c r="D16" s="247">
        <f t="shared" si="3"/>
        <v>1.4584179758945947E-2</v>
      </c>
      <c r="E16" s="215">
        <f t="shared" si="4"/>
        <v>1.9353745695066257E-2</v>
      </c>
      <c r="F16" s="52">
        <f t="shared" si="5"/>
        <v>0.2752088931021911</v>
      </c>
      <c r="H16" s="19">
        <v>2688.9450000000002</v>
      </c>
      <c r="I16" s="140">
        <v>3988.5790000000002</v>
      </c>
      <c r="J16" s="247">
        <f t="shared" si="6"/>
        <v>1.7406818678407286E-2</v>
      </c>
      <c r="K16" s="215">
        <f t="shared" si="7"/>
        <v>2.5180137477734146E-2</v>
      </c>
      <c r="L16" s="52">
        <f t="shared" si="0"/>
        <v>0.48332487276608482</v>
      </c>
      <c r="N16" s="27">
        <f t="shared" si="1"/>
        <v>3.6730558291317945</v>
      </c>
      <c r="O16" s="152">
        <f t="shared" si="2"/>
        <v>4.2725039794503958</v>
      </c>
      <c r="P16" s="52">
        <f t="shared" si="8"/>
        <v>0.16320148078454166</v>
      </c>
    </row>
    <row r="17" spans="1:16" ht="20.100000000000001" customHeight="1" x14ac:dyDescent="0.25">
      <c r="A17" s="8" t="s">
        <v>170</v>
      </c>
      <c r="B17" s="19">
        <v>8173.2799999999979</v>
      </c>
      <c r="C17" s="140">
        <v>10542.880000000001</v>
      </c>
      <c r="D17" s="247">
        <f t="shared" si="3"/>
        <v>1.6282609075897857E-2</v>
      </c>
      <c r="E17" s="215">
        <f t="shared" si="4"/>
        <v>2.1856900293461712E-2</v>
      </c>
      <c r="F17" s="52">
        <f t="shared" si="5"/>
        <v>0.28992032574437726</v>
      </c>
      <c r="H17" s="19">
        <v>2871.8490000000006</v>
      </c>
      <c r="I17" s="140">
        <v>3836.5839999999994</v>
      </c>
      <c r="J17" s="247">
        <f t="shared" si="6"/>
        <v>1.8590843180044701E-2</v>
      </c>
      <c r="K17" s="215">
        <f t="shared" si="7"/>
        <v>2.4220583963580802E-2</v>
      </c>
      <c r="L17" s="52">
        <f t="shared" si="0"/>
        <v>0.3359281772823009</v>
      </c>
      <c r="N17" s="27">
        <f t="shared" si="1"/>
        <v>3.5137044124268364</v>
      </c>
      <c r="O17" s="152">
        <f t="shared" si="2"/>
        <v>3.6390284248706228</v>
      </c>
      <c r="P17" s="52">
        <f t="shared" si="8"/>
        <v>3.5667204105318574E-2</v>
      </c>
    </row>
    <row r="18" spans="1:16" ht="20.100000000000001" customHeight="1" x14ac:dyDescent="0.25">
      <c r="A18" s="8" t="s">
        <v>175</v>
      </c>
      <c r="B18" s="19">
        <v>11861.96</v>
      </c>
      <c r="C18" s="140">
        <v>8963.3599999999988</v>
      </c>
      <c r="D18" s="247">
        <f t="shared" si="3"/>
        <v>2.363110740778945E-2</v>
      </c>
      <c r="E18" s="215">
        <f t="shared" si="4"/>
        <v>1.8582329099297624E-2</v>
      </c>
      <c r="F18" s="52">
        <f t="shared" si="5"/>
        <v>-0.24436096564142862</v>
      </c>
      <c r="H18" s="19">
        <v>3437.1459999999993</v>
      </c>
      <c r="I18" s="140">
        <v>3088.7549999999987</v>
      </c>
      <c r="J18" s="247">
        <f t="shared" si="6"/>
        <v>2.2250279270573731E-2</v>
      </c>
      <c r="K18" s="215">
        <f t="shared" si="7"/>
        <v>1.949949481633401E-2</v>
      </c>
      <c r="L18" s="52">
        <f t="shared" si="0"/>
        <v>-0.10136054738437081</v>
      </c>
      <c r="N18" s="27">
        <f t="shared" si="1"/>
        <v>2.8976206293057807</v>
      </c>
      <c r="O18" s="152">
        <f t="shared" si="2"/>
        <v>3.445978963245925</v>
      </c>
      <c r="P18" s="52">
        <f t="shared" si="8"/>
        <v>0.18924435048335553</v>
      </c>
    </row>
    <row r="19" spans="1:16" ht="20.100000000000001" customHeight="1" x14ac:dyDescent="0.25">
      <c r="A19" s="8" t="s">
        <v>171</v>
      </c>
      <c r="B19" s="19">
        <v>9963.6</v>
      </c>
      <c r="C19" s="140">
        <v>9087.8100000000013</v>
      </c>
      <c r="D19" s="247">
        <f t="shared" si="3"/>
        <v>1.9849240915350497E-2</v>
      </c>
      <c r="E19" s="215">
        <f t="shared" si="4"/>
        <v>1.8840331774232874E-2</v>
      </c>
      <c r="F19" s="52">
        <f t="shared" si="5"/>
        <v>-8.789895218595678E-2</v>
      </c>
      <c r="H19" s="19">
        <v>3120.43</v>
      </c>
      <c r="I19" s="140">
        <v>2813.3759999999997</v>
      </c>
      <c r="J19" s="247">
        <f t="shared" si="6"/>
        <v>2.0200026110114726E-2</v>
      </c>
      <c r="K19" s="215">
        <f t="shared" si="7"/>
        <v>1.7761010740054983E-2</v>
      </c>
      <c r="L19" s="52">
        <f t="shared" si="0"/>
        <v>-9.8401181888393627E-2</v>
      </c>
      <c r="N19" s="27">
        <f t="shared" si="1"/>
        <v>3.131829860692922</v>
      </c>
      <c r="O19" s="152">
        <f t="shared" si="2"/>
        <v>3.0957689476342476</v>
      </c>
      <c r="P19" s="52">
        <f t="shared" si="8"/>
        <v>-1.151432697901919E-2</v>
      </c>
    </row>
    <row r="20" spans="1:16" ht="20.100000000000001" customHeight="1" x14ac:dyDescent="0.25">
      <c r="A20" s="8" t="s">
        <v>180</v>
      </c>
      <c r="B20" s="19">
        <v>4829.8399999999992</v>
      </c>
      <c r="C20" s="140">
        <v>8650.61</v>
      </c>
      <c r="D20" s="247">
        <f t="shared" si="3"/>
        <v>9.6218894518644293E-3</v>
      </c>
      <c r="E20" s="215">
        <f t="shared" si="4"/>
        <v>1.7933953554211259E-2</v>
      </c>
      <c r="F20" s="52">
        <f t="shared" si="5"/>
        <v>0.79107589485366014</v>
      </c>
      <c r="H20" s="19">
        <v>1472.0609999999999</v>
      </c>
      <c r="I20" s="140">
        <v>2526.6370000000011</v>
      </c>
      <c r="J20" s="247">
        <f t="shared" si="6"/>
        <v>9.5293503253338786E-3</v>
      </c>
      <c r="K20" s="215">
        <f t="shared" si="7"/>
        <v>1.5950810305206387E-2</v>
      </c>
      <c r="L20" s="52">
        <f t="shared" si="0"/>
        <v>0.71639422551103604</v>
      </c>
      <c r="N20" s="27">
        <f t="shared" si="1"/>
        <v>3.0478463054676763</v>
      </c>
      <c r="O20" s="152">
        <f t="shared" si="2"/>
        <v>2.9207616572704129</v>
      </c>
      <c r="P20" s="52">
        <f t="shared" si="8"/>
        <v>-4.1696540921135103E-2</v>
      </c>
    </row>
    <row r="21" spans="1:16" ht="20.100000000000001" customHeight="1" x14ac:dyDescent="0.25">
      <c r="A21" s="8" t="s">
        <v>179</v>
      </c>
      <c r="B21" s="19">
        <v>6256.7800000000007</v>
      </c>
      <c r="C21" s="140">
        <v>5983.55</v>
      </c>
      <c r="D21" s="247">
        <f t="shared" si="3"/>
        <v>1.2464604517879752E-2</v>
      </c>
      <c r="E21" s="215">
        <f t="shared" si="4"/>
        <v>1.2404756172027265E-2</v>
      </c>
      <c r="F21" s="52">
        <f t="shared" si="5"/>
        <v>-4.3669427405150965E-2</v>
      </c>
      <c r="H21" s="19">
        <v>2344.7639999999992</v>
      </c>
      <c r="I21" s="140">
        <v>2382.8130000000006</v>
      </c>
      <c r="J21" s="247">
        <f t="shared" si="6"/>
        <v>1.5178771522532804E-2</v>
      </c>
      <c r="K21" s="215">
        <f t="shared" si="7"/>
        <v>1.5042840802133327E-2</v>
      </c>
      <c r="L21" s="52">
        <f t="shared" si="0"/>
        <v>1.6227219455775231E-2</v>
      </c>
      <c r="N21" s="27">
        <f t="shared" si="1"/>
        <v>3.7475570501120368</v>
      </c>
      <c r="O21" s="152">
        <f t="shared" si="2"/>
        <v>3.9822730653207552</v>
      </c>
      <c r="P21" s="52">
        <f t="shared" si="8"/>
        <v>6.2631739042291926E-2</v>
      </c>
    </row>
    <row r="22" spans="1:16" ht="20.100000000000001" customHeight="1" x14ac:dyDescent="0.25">
      <c r="A22" s="8" t="s">
        <v>178</v>
      </c>
      <c r="B22" s="19">
        <v>6814.4700000000021</v>
      </c>
      <c r="C22" s="140">
        <v>5562.2400000000007</v>
      </c>
      <c r="D22" s="247">
        <f t="shared" si="3"/>
        <v>1.3575620934243502E-2</v>
      </c>
      <c r="E22" s="215">
        <f t="shared" si="4"/>
        <v>1.1531320197925471E-2</v>
      </c>
      <c r="F22" s="52">
        <f t="shared" si="5"/>
        <v>-0.18376043918309143</v>
      </c>
      <c r="H22" s="19">
        <v>2439.7029999999995</v>
      </c>
      <c r="I22" s="140">
        <v>2117.9540000000002</v>
      </c>
      <c r="J22" s="247">
        <f t="shared" si="6"/>
        <v>1.5793356781252977E-2</v>
      </c>
      <c r="K22" s="215">
        <f t="shared" si="7"/>
        <v>1.3370770114247943E-2</v>
      </c>
      <c r="L22" s="52">
        <f t="shared" si="0"/>
        <v>-0.13188039691716549</v>
      </c>
      <c r="N22" s="27">
        <f t="shared" si="1"/>
        <v>3.5801801167222087</v>
      </c>
      <c r="O22" s="152">
        <f t="shared" si="2"/>
        <v>3.8077357323668162</v>
      </c>
      <c r="P22" s="52">
        <f t="shared" si="8"/>
        <v>6.3559823312169916E-2</v>
      </c>
    </row>
    <row r="23" spans="1:16" ht="20.100000000000001" customHeight="1" x14ac:dyDescent="0.25">
      <c r="A23" s="8" t="s">
        <v>182</v>
      </c>
      <c r="B23" s="19">
        <v>5443.5400000000009</v>
      </c>
      <c r="C23" s="140">
        <v>5027.5099999999993</v>
      </c>
      <c r="D23" s="247">
        <f t="shared" si="3"/>
        <v>1.0844487624186747E-2</v>
      </c>
      <c r="E23" s="215">
        <f t="shared" si="4"/>
        <v>1.0422748318711933E-2</v>
      </c>
      <c r="F23" s="52">
        <f t="shared" si="5"/>
        <v>-7.6426369605073444E-2</v>
      </c>
      <c r="H23" s="19">
        <v>1645.7410000000002</v>
      </c>
      <c r="I23" s="140">
        <v>1787.7850000000001</v>
      </c>
      <c r="J23" s="247">
        <f t="shared" si="6"/>
        <v>1.0653663492046394E-2</v>
      </c>
      <c r="K23" s="215">
        <f t="shared" si="7"/>
        <v>1.1286393495184861E-2</v>
      </c>
      <c r="L23" s="52">
        <f t="shared" si="0"/>
        <v>8.6310057293340722E-2</v>
      </c>
      <c r="N23" s="27">
        <f t="shared" si="1"/>
        <v>3.0232918284792616</v>
      </c>
      <c r="O23" s="152">
        <f t="shared" si="2"/>
        <v>3.5560048612533848</v>
      </c>
      <c r="P23" s="52">
        <f t="shared" si="8"/>
        <v>0.17620298105395993</v>
      </c>
    </row>
    <row r="24" spans="1:16" ht="20.100000000000001" customHeight="1" x14ac:dyDescent="0.25">
      <c r="A24" s="8" t="s">
        <v>186</v>
      </c>
      <c r="B24" s="19">
        <v>6226.2000000000007</v>
      </c>
      <c r="C24" s="140">
        <v>8349.7000000000007</v>
      </c>
      <c r="D24" s="247">
        <f t="shared" si="3"/>
        <v>1.2403683787702766E-2</v>
      </c>
      <c r="E24" s="215">
        <f t="shared" si="4"/>
        <v>1.7310124024964454E-2</v>
      </c>
      <c r="F24" s="52">
        <f t="shared" ref="F24:F25" si="9">(C24-B24)/B24</f>
        <v>0.34105875172657474</v>
      </c>
      <c r="H24" s="19">
        <v>1494.4370000000001</v>
      </c>
      <c r="I24" s="140">
        <v>1739.9840000000002</v>
      </c>
      <c r="J24" s="247">
        <f t="shared" si="6"/>
        <v>9.6742008056330472E-3</v>
      </c>
      <c r="K24" s="215">
        <f t="shared" si="7"/>
        <v>1.0984622926876407E-2</v>
      </c>
      <c r="L24" s="52">
        <f t="shared" si="0"/>
        <v>0.16430736123369538</v>
      </c>
      <c r="N24" s="27">
        <f t="shared" si="1"/>
        <v>2.4002393112974203</v>
      </c>
      <c r="O24" s="152">
        <f t="shared" si="2"/>
        <v>2.0838880438818159</v>
      </c>
      <c r="P24" s="52">
        <f t="shared" ref="P24:P27" si="10">(O24-N24)/N24</f>
        <v>-0.13179988592246017</v>
      </c>
    </row>
    <row r="25" spans="1:16" ht="20.100000000000001" customHeight="1" x14ac:dyDescent="0.25">
      <c r="A25" s="8" t="s">
        <v>184</v>
      </c>
      <c r="B25" s="19">
        <v>6926.2700000000013</v>
      </c>
      <c r="C25" s="140">
        <v>3337.46</v>
      </c>
      <c r="D25" s="247">
        <f t="shared" si="3"/>
        <v>1.3798346167526268E-2</v>
      </c>
      <c r="E25" s="215">
        <f t="shared" si="4"/>
        <v>6.9190326033699255E-3</v>
      </c>
      <c r="F25" s="52">
        <f t="shared" si="9"/>
        <v>-0.5181446868227777</v>
      </c>
      <c r="H25" s="19">
        <v>3079.7350000000001</v>
      </c>
      <c r="I25" s="140">
        <v>1602.028</v>
      </c>
      <c r="J25" s="247">
        <f t="shared" si="6"/>
        <v>1.9936588038262093E-2</v>
      </c>
      <c r="K25" s="215">
        <f t="shared" si="7"/>
        <v>1.0113698458317982E-2</v>
      </c>
      <c r="L25" s="52">
        <f t="shared" si="0"/>
        <v>-0.47981628289446981</v>
      </c>
      <c r="N25" s="27">
        <f t="shared" si="1"/>
        <v>4.4464553071133519</v>
      </c>
      <c r="O25" s="152">
        <f t="shared" si="2"/>
        <v>4.800141424915954</v>
      </c>
      <c r="P25" s="52">
        <f t="shared" si="10"/>
        <v>7.9543387569145682E-2</v>
      </c>
    </row>
    <row r="26" spans="1:16" ht="20.100000000000001" customHeight="1" x14ac:dyDescent="0.25">
      <c r="A26" s="8" t="s">
        <v>181</v>
      </c>
      <c r="B26" s="19">
        <v>186.05</v>
      </c>
      <c r="C26" s="140">
        <v>842.02999999999986</v>
      </c>
      <c r="D26" s="247">
        <f t="shared" si="3"/>
        <v>3.7064427238156495E-4</v>
      </c>
      <c r="E26" s="215">
        <f t="shared" si="4"/>
        <v>1.745648793698075E-3</v>
      </c>
      <c r="F26" s="52">
        <f t="shared" si="5"/>
        <v>3.5258263907551721</v>
      </c>
      <c r="H26" s="19">
        <v>338.67900000000003</v>
      </c>
      <c r="I26" s="140">
        <v>1549.9929999999997</v>
      </c>
      <c r="J26" s="247">
        <f t="shared" si="6"/>
        <v>2.1924300955148959E-3</v>
      </c>
      <c r="K26" s="215">
        <f t="shared" si="7"/>
        <v>9.7851983950989988E-3</v>
      </c>
      <c r="L26" s="52">
        <f t="shared" si="0"/>
        <v>3.576584317303404</v>
      </c>
      <c r="N26" s="27">
        <f t="shared" si="1"/>
        <v>18.203654931470034</v>
      </c>
      <c r="O26" s="152">
        <f t="shared" si="2"/>
        <v>18.407812073204042</v>
      </c>
      <c r="P26" s="52">
        <f t="shared" si="10"/>
        <v>1.1215173134328432E-2</v>
      </c>
    </row>
    <row r="27" spans="1:16" ht="20.100000000000001" customHeight="1" x14ac:dyDescent="0.25">
      <c r="A27" s="8" t="s">
        <v>177</v>
      </c>
      <c r="B27" s="19">
        <v>3501.74</v>
      </c>
      <c r="C27" s="140">
        <v>3485.3199999999993</v>
      </c>
      <c r="D27" s="247">
        <f t="shared" si="3"/>
        <v>6.9760810232164525E-3</v>
      </c>
      <c r="E27" s="215">
        <f t="shared" si="4"/>
        <v>7.225567561312274E-3</v>
      </c>
      <c r="F27" s="52">
        <f t="shared" si="5"/>
        <v>-4.6890974201398532E-3</v>
      </c>
      <c r="H27" s="19">
        <v>1408.1910000000003</v>
      </c>
      <c r="I27" s="140">
        <v>1432.5110000000002</v>
      </c>
      <c r="J27" s="247">
        <f t="shared" si="6"/>
        <v>9.1158894665249908E-3</v>
      </c>
      <c r="K27" s="215">
        <f t="shared" si="7"/>
        <v>9.0435275115188698E-3</v>
      </c>
      <c r="L27" s="52">
        <f t="shared" si="0"/>
        <v>1.7270384486195361E-2</v>
      </c>
      <c r="N27" s="27">
        <f t="shared" si="1"/>
        <v>4.0214036450450354</v>
      </c>
      <c r="O27" s="152">
        <f t="shared" si="2"/>
        <v>4.1101276209931958</v>
      </c>
      <c r="P27" s="52">
        <f t="shared" si="10"/>
        <v>2.2062937168090914E-2</v>
      </c>
    </row>
    <row r="28" spans="1:16" ht="20.100000000000001" customHeight="1" x14ac:dyDescent="0.25">
      <c r="A28" s="8" t="s">
        <v>189</v>
      </c>
      <c r="B28" s="19">
        <v>5172.329999999999</v>
      </c>
      <c r="C28" s="140">
        <v>4485.78</v>
      </c>
      <c r="D28" s="247">
        <f t="shared" si="3"/>
        <v>1.0304189676793009E-2</v>
      </c>
      <c r="E28" s="215">
        <f t="shared" si="4"/>
        <v>9.2996644368905524E-3</v>
      </c>
      <c r="F28" s="52">
        <f t="shared" si="5"/>
        <v>-0.13273515030943489</v>
      </c>
      <c r="H28" s="19">
        <v>1578.5350000000001</v>
      </c>
      <c r="I28" s="140">
        <v>1413.5649999999998</v>
      </c>
      <c r="J28" s="247">
        <f t="shared" si="6"/>
        <v>1.0218607120086E-2</v>
      </c>
      <c r="K28" s="215">
        <f t="shared" si="7"/>
        <v>8.923920281812962E-3</v>
      </c>
      <c r="L28" s="52">
        <f t="shared" si="0"/>
        <v>-0.10450829408280478</v>
      </c>
      <c r="N28" s="27">
        <f t="shared" si="1"/>
        <v>3.0518837738504705</v>
      </c>
      <c r="O28" s="152">
        <f t="shared" si="2"/>
        <v>3.1512133898675367</v>
      </c>
      <c r="P28" s="52">
        <f t="shared" si="8"/>
        <v>3.2546985199159481E-2</v>
      </c>
    </row>
    <row r="29" spans="1:16" ht="20.100000000000001" customHeight="1" x14ac:dyDescent="0.25">
      <c r="A29" s="8" t="s">
        <v>188</v>
      </c>
      <c r="B29" s="19">
        <v>2569.5499999999997</v>
      </c>
      <c r="C29" s="140">
        <v>5971.29</v>
      </c>
      <c r="D29" s="247">
        <f t="shared" si="3"/>
        <v>5.1189948406237572E-3</v>
      </c>
      <c r="E29" s="215">
        <f t="shared" si="4"/>
        <v>1.2379339436031233E-2</v>
      </c>
      <c r="F29" s="52">
        <f>(C29-B29)/B29</f>
        <v>1.3238660465840324</v>
      </c>
      <c r="H29" s="19">
        <v>635.423</v>
      </c>
      <c r="I29" s="140">
        <v>1280.0309999999999</v>
      </c>
      <c r="J29" s="247">
        <f t="shared" si="6"/>
        <v>4.1133950099721608E-3</v>
      </c>
      <c r="K29" s="215">
        <f t="shared" si="7"/>
        <v>8.0809121633949113E-3</v>
      </c>
      <c r="L29" s="52">
        <f t="shared" si="0"/>
        <v>1.0144549378917664</v>
      </c>
      <c r="N29" s="27">
        <f t="shared" si="1"/>
        <v>2.4728960323792109</v>
      </c>
      <c r="O29" s="152">
        <f t="shared" si="2"/>
        <v>2.1436423285420738</v>
      </c>
      <c r="P29" s="52">
        <f>(O29-N29)/N29</f>
        <v>-0.13314498447407716</v>
      </c>
    </row>
    <row r="30" spans="1:16" ht="20.100000000000001" customHeight="1" x14ac:dyDescent="0.25">
      <c r="A30" s="8" t="s">
        <v>207</v>
      </c>
      <c r="B30" s="19">
        <v>3739.1300000000006</v>
      </c>
      <c r="C30" s="140">
        <v>4852.5999999999995</v>
      </c>
      <c r="D30" s="247">
        <f t="shared" si="3"/>
        <v>7.4490035914543456E-3</v>
      </c>
      <c r="E30" s="215">
        <f t="shared" si="4"/>
        <v>1.0060134836406397E-2</v>
      </c>
      <c r="F30" s="52">
        <f t="shared" si="5"/>
        <v>0.29778852299866515</v>
      </c>
      <c r="H30" s="19">
        <v>951.60100000000011</v>
      </c>
      <c r="I30" s="140">
        <v>1249.9099999999999</v>
      </c>
      <c r="J30" s="247">
        <f t="shared" si="6"/>
        <v>6.1601654407922269E-3</v>
      </c>
      <c r="K30" s="215">
        <f t="shared" si="7"/>
        <v>7.8907564911700843E-3</v>
      </c>
      <c r="L30" s="52">
        <f t="shared" si="0"/>
        <v>0.31348117540860054</v>
      </c>
      <c r="N30" s="27">
        <f t="shared" si="1"/>
        <v>2.5449797145325248</v>
      </c>
      <c r="O30" s="152">
        <f t="shared" si="2"/>
        <v>2.5757532044677078</v>
      </c>
      <c r="P30" s="52">
        <f t="shared" si="8"/>
        <v>1.2091840952388756E-2</v>
      </c>
    </row>
    <row r="31" spans="1:16" ht="20.100000000000001" customHeight="1" x14ac:dyDescent="0.25">
      <c r="A31" s="8" t="s">
        <v>202</v>
      </c>
      <c r="B31" s="19">
        <v>1807.1</v>
      </c>
      <c r="C31" s="140">
        <v>1299.4699999999998</v>
      </c>
      <c r="D31" s="247">
        <f t="shared" si="3"/>
        <v>3.6000605462011607E-3</v>
      </c>
      <c r="E31" s="215">
        <f t="shared" si="4"/>
        <v>2.6939874326886663E-3</v>
      </c>
      <c r="F31" s="52">
        <f t="shared" si="5"/>
        <v>-0.28090863814952138</v>
      </c>
      <c r="H31" s="19">
        <v>1161.433</v>
      </c>
      <c r="I31" s="140">
        <v>813.89499999999987</v>
      </c>
      <c r="J31" s="247">
        <f t="shared" si="6"/>
        <v>7.5185076816813318E-3</v>
      </c>
      <c r="K31" s="215">
        <f t="shared" si="7"/>
        <v>5.1381677515828141E-3</v>
      </c>
      <c r="L31" s="52">
        <f t="shared" si="0"/>
        <v>-0.29923206934881319</v>
      </c>
      <c r="N31" s="27">
        <f t="shared" si="1"/>
        <v>6.4270543965469535</v>
      </c>
      <c r="O31" s="152">
        <f t="shared" si="2"/>
        <v>6.2632842620452953</v>
      </c>
      <c r="P31" s="52">
        <f t="shared" si="8"/>
        <v>-2.5481367419209425E-2</v>
      </c>
    </row>
    <row r="32" spans="1:16" ht="20.100000000000001" customHeight="1" thickBot="1" x14ac:dyDescent="0.3">
      <c r="A32" s="8" t="s">
        <v>17</v>
      </c>
      <c r="B32" s="19">
        <f>B33-SUM(B7:B31)</f>
        <v>29266.750000000175</v>
      </c>
      <c r="C32" s="140">
        <f>C33-SUM(C7:C31)</f>
        <v>29602.890000000189</v>
      </c>
      <c r="D32" s="247">
        <f t="shared" si="3"/>
        <v>5.8304505556158182E-2</v>
      </c>
      <c r="E32" s="215">
        <f t="shared" si="4"/>
        <v>6.1371030982835702E-2</v>
      </c>
      <c r="F32" s="52">
        <f t="shared" si="5"/>
        <v>1.148538870903028E-2</v>
      </c>
      <c r="H32" s="19">
        <f>H33-SUM(H7:H31)</f>
        <v>8731.9990000000107</v>
      </c>
      <c r="I32" s="140">
        <f>I33-SUM(I7:I31)</f>
        <v>10030.936000000103</v>
      </c>
      <c r="J32" s="247">
        <f t="shared" si="6"/>
        <v>5.6526378670085829E-2</v>
      </c>
      <c r="K32" s="215">
        <f t="shared" si="7"/>
        <v>6.3325898148276674E-2</v>
      </c>
      <c r="L32" s="52">
        <f t="shared" si="0"/>
        <v>0.1487559721433879</v>
      </c>
      <c r="N32" s="27">
        <f t="shared" si="1"/>
        <v>2.983590251736171</v>
      </c>
      <c r="O32" s="152">
        <f t="shared" si="2"/>
        <v>3.3884988931824016</v>
      </c>
      <c r="P32" s="52">
        <f t="shared" si="8"/>
        <v>0.13571187974307516</v>
      </c>
    </row>
    <row r="33" spans="1:16" ht="26.25" customHeight="1" thickBot="1" x14ac:dyDescent="0.3">
      <c r="A33" s="12" t="s">
        <v>18</v>
      </c>
      <c r="B33" s="17">
        <v>501963.7800000002</v>
      </c>
      <c r="C33" s="145">
        <v>482359.34000000014</v>
      </c>
      <c r="D33" s="243">
        <f>SUM(D7:D32)</f>
        <v>1</v>
      </c>
      <c r="E33" s="244">
        <f>SUM(E7:E32)</f>
        <v>1.0000000000000002</v>
      </c>
      <c r="F33" s="57">
        <f t="shared" si="5"/>
        <v>-3.9055487230572797E-2</v>
      </c>
      <c r="G33" s="1"/>
      <c r="H33" s="17">
        <v>154476.53300000002</v>
      </c>
      <c r="I33" s="145">
        <v>158401.79600000006</v>
      </c>
      <c r="J33" s="243">
        <f>SUM(J7:J32)</f>
        <v>1.0000000000000002</v>
      </c>
      <c r="K33" s="244">
        <f>SUM(K7:K32)</f>
        <v>1.0000000000000004</v>
      </c>
      <c r="L33" s="57">
        <f t="shared" si="0"/>
        <v>2.541009254784372E-2</v>
      </c>
      <c r="N33" s="29">
        <f t="shared" si="1"/>
        <v>3.0774438147708576</v>
      </c>
      <c r="O33" s="146">
        <f t="shared" si="2"/>
        <v>3.2838961094855135</v>
      </c>
      <c r="P33" s="57">
        <f t="shared" si="8"/>
        <v>6.7085642221555247E-2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L5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169</v>
      </c>
      <c r="B39" s="39">
        <v>75084.539999999994</v>
      </c>
      <c r="C39" s="147">
        <v>58900.030000000006</v>
      </c>
      <c r="D39" s="247">
        <f t="shared" ref="D39:D61" si="11">B39/$B$62</f>
        <v>0.34175862139594598</v>
      </c>
      <c r="E39" s="246">
        <f t="shared" ref="E39:E61" si="12">C39/$C$62</f>
        <v>0.2726811454880021</v>
      </c>
      <c r="F39" s="52">
        <f>(C39-B39)/B39</f>
        <v>-0.21555049814515731</v>
      </c>
      <c r="H39" s="39">
        <v>17566.221999999998</v>
      </c>
      <c r="I39" s="147">
        <v>14502.629000000004</v>
      </c>
      <c r="J39" s="247">
        <f t="shared" ref="J39:J61" si="13">H39/$H$62</f>
        <v>0.31143006217707886</v>
      </c>
      <c r="K39" s="246">
        <f t="shared" ref="K39:K61" si="14">I39/$I$62</f>
        <v>0.25291143332271071</v>
      </c>
      <c r="L39" s="52">
        <f t="shared" ref="L39:L62" si="15">(I39-H39)/H39</f>
        <v>-0.17440249815811243</v>
      </c>
      <c r="N39" s="27">
        <f t="shared" ref="N39:N62" si="16">(H39/B39)*10</f>
        <v>2.3395258198292219</v>
      </c>
      <c r="O39" s="151">
        <f t="shared" ref="O39:O62" si="17">(I39/C39)*10</f>
        <v>2.4622447560722809</v>
      </c>
      <c r="P39" s="61">
        <f t="shared" si="8"/>
        <v>5.2454619309145759E-2</v>
      </c>
    </row>
    <row r="40" spans="1:16" ht="20.100000000000001" customHeight="1" x14ac:dyDescent="0.25">
      <c r="A40" s="38" t="s">
        <v>165</v>
      </c>
      <c r="B40" s="19">
        <v>41083.949999999997</v>
      </c>
      <c r="C40" s="140">
        <v>46991.510000000009</v>
      </c>
      <c r="D40" s="247">
        <f t="shared" si="11"/>
        <v>0.1869998020031817</v>
      </c>
      <c r="E40" s="215">
        <f t="shared" si="12"/>
        <v>0.21754995328543816</v>
      </c>
      <c r="F40" s="52">
        <f t="shared" ref="F40:F62" si="18">(C40-B40)/B40</f>
        <v>0.14379240555009956</v>
      </c>
      <c r="H40" s="19">
        <v>9067.3489999999983</v>
      </c>
      <c r="I40" s="140">
        <v>10145.469999999996</v>
      </c>
      <c r="J40" s="247">
        <f t="shared" si="13"/>
        <v>0.16075426251878597</v>
      </c>
      <c r="K40" s="215">
        <f t="shared" si="14"/>
        <v>0.17692691162633756</v>
      </c>
      <c r="L40" s="52">
        <f t="shared" si="15"/>
        <v>0.11890145620290976</v>
      </c>
      <c r="N40" s="27">
        <f t="shared" si="16"/>
        <v>2.2070295090905327</v>
      </c>
      <c r="O40" s="152">
        <f t="shared" si="17"/>
        <v>2.1590006364979533</v>
      </c>
      <c r="P40" s="52">
        <f t="shared" si="8"/>
        <v>-2.1761771827133885E-2</v>
      </c>
    </row>
    <row r="41" spans="1:16" ht="20.100000000000001" customHeight="1" x14ac:dyDescent="0.25">
      <c r="A41" s="38" t="s">
        <v>174</v>
      </c>
      <c r="B41" s="19">
        <v>28753.320000000003</v>
      </c>
      <c r="C41" s="140">
        <v>28368.279999999995</v>
      </c>
      <c r="D41" s="247">
        <f t="shared" si="11"/>
        <v>0.13087507766254522</v>
      </c>
      <c r="E41" s="215">
        <f t="shared" si="12"/>
        <v>0.13133261707887717</v>
      </c>
      <c r="F41" s="52">
        <f t="shared" si="18"/>
        <v>-1.3391149265545965E-2</v>
      </c>
      <c r="H41" s="19">
        <v>6872.808</v>
      </c>
      <c r="I41" s="140">
        <v>6767.3809999999994</v>
      </c>
      <c r="J41" s="247">
        <f t="shared" si="13"/>
        <v>0.12184743098266236</v>
      </c>
      <c r="K41" s="215">
        <f t="shared" si="14"/>
        <v>0.11801639747875221</v>
      </c>
      <c r="L41" s="52">
        <f t="shared" si="15"/>
        <v>-1.5339727226484516E-2</v>
      </c>
      <c r="N41" s="27">
        <f t="shared" si="16"/>
        <v>2.3902658892955664</v>
      </c>
      <c r="O41" s="152">
        <f t="shared" si="17"/>
        <v>2.3855450524318007</v>
      </c>
      <c r="P41" s="52">
        <f t="shared" si="8"/>
        <v>-1.9750258265857404E-3</v>
      </c>
    </row>
    <row r="42" spans="1:16" ht="20.100000000000001" customHeight="1" x14ac:dyDescent="0.25">
      <c r="A42" s="38" t="s">
        <v>176</v>
      </c>
      <c r="B42" s="19">
        <v>10293.930000000002</v>
      </c>
      <c r="C42" s="140">
        <v>14000.49</v>
      </c>
      <c r="D42" s="247">
        <f t="shared" si="11"/>
        <v>4.6854376753808061E-2</v>
      </c>
      <c r="E42" s="215">
        <f t="shared" si="12"/>
        <v>6.4816090086767655E-2</v>
      </c>
      <c r="F42" s="52">
        <f t="shared" si="18"/>
        <v>0.36007239217674852</v>
      </c>
      <c r="H42" s="19">
        <v>3053.2059999999997</v>
      </c>
      <c r="I42" s="140">
        <v>4185.688000000001</v>
      </c>
      <c r="J42" s="247">
        <f t="shared" si="13"/>
        <v>5.4130030601880715E-2</v>
      </c>
      <c r="K42" s="215">
        <f t="shared" si="14"/>
        <v>7.2994237908290308E-2</v>
      </c>
      <c r="L42" s="52">
        <f t="shared" si="15"/>
        <v>0.3709156866585489</v>
      </c>
      <c r="N42" s="27">
        <f t="shared" si="16"/>
        <v>2.9660256092668198</v>
      </c>
      <c r="O42" s="152">
        <f t="shared" si="17"/>
        <v>2.9896725043194925</v>
      </c>
      <c r="P42" s="52">
        <f t="shared" si="8"/>
        <v>7.972586271268926E-3</v>
      </c>
    </row>
    <row r="43" spans="1:16" ht="20.100000000000001" customHeight="1" x14ac:dyDescent="0.25">
      <c r="A43" s="38" t="s">
        <v>170</v>
      </c>
      <c r="B43" s="19">
        <v>8173.2799999999979</v>
      </c>
      <c r="C43" s="140">
        <v>10542.880000000001</v>
      </c>
      <c r="D43" s="247">
        <f t="shared" si="11"/>
        <v>3.7201918065730401E-2</v>
      </c>
      <c r="E43" s="215">
        <f t="shared" si="12"/>
        <v>4.8808881678711322E-2</v>
      </c>
      <c r="F43" s="52">
        <f t="shared" si="18"/>
        <v>0.28992032574437726</v>
      </c>
      <c r="H43" s="19">
        <v>2871.8490000000006</v>
      </c>
      <c r="I43" s="140">
        <v>3836.5839999999994</v>
      </c>
      <c r="J43" s="247">
        <f t="shared" si="13"/>
        <v>5.0914767707773589E-2</v>
      </c>
      <c r="K43" s="215">
        <f t="shared" si="14"/>
        <v>6.690621117750295E-2</v>
      </c>
      <c r="L43" s="52">
        <f t="shared" si="15"/>
        <v>0.3359281772823009</v>
      </c>
      <c r="N43" s="27">
        <f t="shared" si="16"/>
        <v>3.5137044124268364</v>
      </c>
      <c r="O43" s="152">
        <f t="shared" si="17"/>
        <v>3.6390284248706228</v>
      </c>
      <c r="P43" s="52">
        <f t="shared" si="8"/>
        <v>3.5667204105318574E-2</v>
      </c>
    </row>
    <row r="44" spans="1:16" ht="20.100000000000001" customHeight="1" x14ac:dyDescent="0.25">
      <c r="A44" s="38" t="s">
        <v>175</v>
      </c>
      <c r="B44" s="19">
        <v>11861.96</v>
      </c>
      <c r="C44" s="140">
        <v>8963.3599999999988</v>
      </c>
      <c r="D44" s="247">
        <f t="shared" si="11"/>
        <v>5.3991502067587488E-2</v>
      </c>
      <c r="E44" s="215">
        <f t="shared" si="12"/>
        <v>4.1496401143112115E-2</v>
      </c>
      <c r="F44" s="52">
        <f t="shared" si="18"/>
        <v>-0.24436096564142862</v>
      </c>
      <c r="H44" s="19">
        <v>3437.1459999999993</v>
      </c>
      <c r="I44" s="140">
        <v>3088.7549999999987</v>
      </c>
      <c r="J44" s="247">
        <f t="shared" si="13"/>
        <v>6.0936870346492138E-2</v>
      </c>
      <c r="K44" s="215">
        <f t="shared" si="14"/>
        <v>5.3864816802021813E-2</v>
      </c>
      <c r="L44" s="52">
        <f t="shared" si="15"/>
        <v>-0.10136054738437081</v>
      </c>
      <c r="N44" s="27">
        <f t="shared" si="16"/>
        <v>2.8976206293057807</v>
      </c>
      <c r="O44" s="152">
        <f t="shared" si="17"/>
        <v>3.445978963245925</v>
      </c>
      <c r="P44" s="52">
        <f t="shared" si="8"/>
        <v>0.18924435048335553</v>
      </c>
    </row>
    <row r="45" spans="1:16" ht="20.100000000000001" customHeight="1" x14ac:dyDescent="0.25">
      <c r="A45" s="38" t="s">
        <v>171</v>
      </c>
      <c r="B45" s="19">
        <v>9963.6</v>
      </c>
      <c r="C45" s="140">
        <v>9087.8100000000013</v>
      </c>
      <c r="D45" s="247">
        <f t="shared" si="11"/>
        <v>4.5350829879768163E-2</v>
      </c>
      <c r="E45" s="215">
        <f t="shared" si="12"/>
        <v>4.2072549721576036E-2</v>
      </c>
      <c r="F45" s="52">
        <f t="shared" si="18"/>
        <v>-8.789895218595678E-2</v>
      </c>
      <c r="H45" s="19">
        <v>3120.43</v>
      </c>
      <c r="I45" s="140">
        <v>2813.3759999999997</v>
      </c>
      <c r="J45" s="247">
        <f t="shared" si="13"/>
        <v>5.5321839204765959E-2</v>
      </c>
      <c r="K45" s="215">
        <f t="shared" si="14"/>
        <v>4.9062480784395318E-2</v>
      </c>
      <c r="L45" s="52">
        <f t="shared" si="15"/>
        <v>-9.8401181888393627E-2</v>
      </c>
      <c r="N45" s="27">
        <f t="shared" si="16"/>
        <v>3.131829860692922</v>
      </c>
      <c r="O45" s="152">
        <f t="shared" si="17"/>
        <v>3.0957689476342476</v>
      </c>
      <c r="P45" s="52">
        <f t="shared" si="8"/>
        <v>-1.151432697901919E-2</v>
      </c>
    </row>
    <row r="46" spans="1:16" ht="20.100000000000001" customHeight="1" x14ac:dyDescent="0.25">
      <c r="A46" s="38" t="s">
        <v>180</v>
      </c>
      <c r="B46" s="19">
        <v>4829.8399999999992</v>
      </c>
      <c r="C46" s="140">
        <v>8650.61</v>
      </c>
      <c r="D46" s="247">
        <f t="shared" si="11"/>
        <v>2.1983746054287549E-2</v>
      </c>
      <c r="E46" s="215">
        <f t="shared" si="12"/>
        <v>4.0048506664087699E-2</v>
      </c>
      <c r="F46" s="52">
        <f t="shared" si="18"/>
        <v>0.79107589485366014</v>
      </c>
      <c r="H46" s="19">
        <v>1472.0609999999999</v>
      </c>
      <c r="I46" s="140">
        <v>2526.6370000000011</v>
      </c>
      <c r="J46" s="247">
        <f t="shared" si="13"/>
        <v>2.6098044802032726E-2</v>
      </c>
      <c r="K46" s="215">
        <f t="shared" si="14"/>
        <v>4.406203765925433E-2</v>
      </c>
      <c r="L46" s="52">
        <f t="shared" si="15"/>
        <v>0.71639422551103604</v>
      </c>
      <c r="N46" s="27">
        <f t="shared" si="16"/>
        <v>3.0478463054676763</v>
      </c>
      <c r="O46" s="152">
        <f t="shared" si="17"/>
        <v>2.9207616572704129</v>
      </c>
      <c r="P46" s="52">
        <f t="shared" si="8"/>
        <v>-4.1696540921135103E-2</v>
      </c>
    </row>
    <row r="47" spans="1:16" ht="20.100000000000001" customHeight="1" x14ac:dyDescent="0.25">
      <c r="A47" s="38" t="s">
        <v>179</v>
      </c>
      <c r="B47" s="19">
        <v>6256.7800000000007</v>
      </c>
      <c r="C47" s="140">
        <v>5983.55</v>
      </c>
      <c r="D47" s="247">
        <f t="shared" si="11"/>
        <v>2.8478678928814474E-2</v>
      </c>
      <c r="E47" s="215">
        <f t="shared" si="12"/>
        <v>2.7701195875192843E-2</v>
      </c>
      <c r="F47" s="52">
        <f t="shared" si="18"/>
        <v>-4.3669427405150965E-2</v>
      </c>
      <c r="H47" s="19">
        <v>2344.7639999999992</v>
      </c>
      <c r="I47" s="140">
        <v>2382.8130000000006</v>
      </c>
      <c r="J47" s="247">
        <f t="shared" si="13"/>
        <v>4.157012238092949E-2</v>
      </c>
      <c r="K47" s="215">
        <f t="shared" si="14"/>
        <v>4.1553890068482639E-2</v>
      </c>
      <c r="L47" s="52">
        <f t="shared" si="15"/>
        <v>1.6227219455775231E-2</v>
      </c>
      <c r="N47" s="27">
        <f t="shared" si="16"/>
        <v>3.7475570501120368</v>
      </c>
      <c r="O47" s="152">
        <f t="shared" si="17"/>
        <v>3.9822730653207552</v>
      </c>
      <c r="P47" s="52">
        <f t="shared" si="8"/>
        <v>6.2631739042291926E-2</v>
      </c>
    </row>
    <row r="48" spans="1:16" ht="20.100000000000001" customHeight="1" x14ac:dyDescent="0.25">
      <c r="A48" s="38" t="s">
        <v>177</v>
      </c>
      <c r="B48" s="19">
        <v>3501.74</v>
      </c>
      <c r="C48" s="140">
        <v>3485.3199999999993</v>
      </c>
      <c r="D48" s="247">
        <f t="shared" si="11"/>
        <v>1.593869836436422E-2</v>
      </c>
      <c r="E48" s="215">
        <f t="shared" si="12"/>
        <v>1.6135493479243441E-2</v>
      </c>
      <c r="F48" s="52">
        <f t="shared" si="18"/>
        <v>-4.6890974201398532E-3</v>
      </c>
      <c r="H48" s="19">
        <v>1408.1910000000003</v>
      </c>
      <c r="I48" s="140">
        <v>1432.5110000000002</v>
      </c>
      <c r="J48" s="247">
        <f t="shared" si="13"/>
        <v>2.4965698981101514E-2</v>
      </c>
      <c r="K48" s="215">
        <f t="shared" si="14"/>
        <v>2.4981567842668362E-2</v>
      </c>
      <c r="L48" s="52">
        <f t="shared" si="15"/>
        <v>1.7270384486195361E-2</v>
      </c>
      <c r="N48" s="27">
        <f t="shared" si="16"/>
        <v>4.0214036450450354</v>
      </c>
      <c r="O48" s="152">
        <f t="shared" si="17"/>
        <v>4.1101276209931958</v>
      </c>
      <c r="P48" s="52">
        <f t="shared" si="8"/>
        <v>2.2062937168090914E-2</v>
      </c>
    </row>
    <row r="49" spans="1:16" ht="20.100000000000001" customHeight="1" x14ac:dyDescent="0.25">
      <c r="A49" s="38" t="s">
        <v>189</v>
      </c>
      <c r="B49" s="19">
        <v>5172.329999999999</v>
      </c>
      <c r="C49" s="140">
        <v>4485.78</v>
      </c>
      <c r="D49" s="247">
        <f t="shared" si="11"/>
        <v>2.354264100445835E-2</v>
      </c>
      <c r="E49" s="215">
        <f t="shared" si="12"/>
        <v>2.0767181762168369E-2</v>
      </c>
      <c r="F49" s="52">
        <f t="shared" si="18"/>
        <v>-0.13273515030943489</v>
      </c>
      <c r="H49" s="19">
        <v>1578.5350000000001</v>
      </c>
      <c r="I49" s="140">
        <v>1413.5649999999998</v>
      </c>
      <c r="J49" s="247">
        <f t="shared" si="13"/>
        <v>2.7985713330885564E-2</v>
      </c>
      <c r="K49" s="215">
        <f t="shared" si="14"/>
        <v>2.4651168436068897E-2</v>
      </c>
      <c r="L49" s="52">
        <f t="shared" si="15"/>
        <v>-0.10450829408280478</v>
      </c>
      <c r="N49" s="27">
        <f t="shared" si="16"/>
        <v>3.0518837738504705</v>
      </c>
      <c r="O49" s="152">
        <f t="shared" si="17"/>
        <v>3.1512133898675367</v>
      </c>
      <c r="P49" s="52">
        <f t="shared" si="8"/>
        <v>3.2546985199159481E-2</v>
      </c>
    </row>
    <row r="50" spans="1:16" ht="20.100000000000001" customHeight="1" x14ac:dyDescent="0.25">
      <c r="A50" s="38" t="s">
        <v>188</v>
      </c>
      <c r="B50" s="19">
        <v>2569.5499999999997</v>
      </c>
      <c r="C50" s="140">
        <v>5971.29</v>
      </c>
      <c r="D50" s="247">
        <f t="shared" si="11"/>
        <v>1.1695694820903917E-2</v>
      </c>
      <c r="E50" s="215">
        <f t="shared" si="12"/>
        <v>2.7644437485703346E-2</v>
      </c>
      <c r="F50" s="52">
        <f t="shared" si="18"/>
        <v>1.3238660465840324</v>
      </c>
      <c r="H50" s="19">
        <v>635.423</v>
      </c>
      <c r="I50" s="140">
        <v>1280.0309999999999</v>
      </c>
      <c r="J50" s="247">
        <f t="shared" si="13"/>
        <v>1.1265360553837131E-2</v>
      </c>
      <c r="K50" s="215">
        <f t="shared" si="14"/>
        <v>2.2322468216452521E-2</v>
      </c>
      <c r="L50" s="52">
        <f t="shared" si="15"/>
        <v>1.0144549378917664</v>
      </c>
      <c r="N50" s="27">
        <f t="shared" si="16"/>
        <v>2.4728960323792109</v>
      </c>
      <c r="O50" s="152">
        <f t="shared" si="17"/>
        <v>2.1436423285420738</v>
      </c>
      <c r="P50" s="52">
        <f t="shared" si="8"/>
        <v>-0.13314498447407716</v>
      </c>
    </row>
    <row r="51" spans="1:16" ht="20.100000000000001" customHeight="1" x14ac:dyDescent="0.25">
      <c r="A51" s="38" t="s">
        <v>191</v>
      </c>
      <c r="B51" s="19">
        <v>6726.8100000000013</v>
      </c>
      <c r="C51" s="140">
        <v>3644.13</v>
      </c>
      <c r="D51" s="247">
        <f t="shared" si="11"/>
        <v>3.0618091447220216E-2</v>
      </c>
      <c r="E51" s="215">
        <f t="shared" si="12"/>
        <v>1.6870713694155895E-2</v>
      </c>
      <c r="F51" s="52">
        <f t="shared" si="18"/>
        <v>-0.45826773760519485</v>
      </c>
      <c r="H51" s="19">
        <v>1130.2289999999998</v>
      </c>
      <c r="I51" s="140">
        <v>770.51700000000005</v>
      </c>
      <c r="J51" s="247">
        <f t="shared" si="13"/>
        <v>2.0037734223348518E-2</v>
      </c>
      <c r="K51" s="215">
        <f t="shared" si="14"/>
        <v>1.3437050542319952E-2</v>
      </c>
      <c r="L51" s="52">
        <f t="shared" si="15"/>
        <v>-0.31826470564814724</v>
      </c>
      <c r="N51" s="27">
        <f t="shared" si="16"/>
        <v>1.680185704665361</v>
      </c>
      <c r="O51" s="152">
        <f t="shared" si="17"/>
        <v>2.1144059075828801</v>
      </c>
      <c r="P51" s="52">
        <f t="shared" si="8"/>
        <v>0.25843583939074266</v>
      </c>
    </row>
    <row r="52" spans="1:16" ht="20.100000000000001" customHeight="1" x14ac:dyDescent="0.25">
      <c r="A52" s="38" t="s">
        <v>183</v>
      </c>
      <c r="B52" s="19">
        <v>236.42999999999995</v>
      </c>
      <c r="C52" s="140">
        <v>1930.5600000000002</v>
      </c>
      <c r="D52" s="247">
        <f t="shared" si="11"/>
        <v>1.0761468453644853E-3</v>
      </c>
      <c r="E52" s="215">
        <f t="shared" si="12"/>
        <v>8.9376408167078578E-3</v>
      </c>
      <c r="F52" s="52">
        <f t="shared" si="18"/>
        <v>7.1654612358837735</v>
      </c>
      <c r="H52" s="19">
        <v>103.27900000000001</v>
      </c>
      <c r="I52" s="140">
        <v>581.52999999999986</v>
      </c>
      <c r="J52" s="247">
        <f t="shared" si="13"/>
        <v>1.831024644433307E-3</v>
      </c>
      <c r="K52" s="215">
        <f t="shared" si="14"/>
        <v>1.0141305126136502E-2</v>
      </c>
      <c r="L52" s="52">
        <f t="shared" si="15"/>
        <v>4.6306703202006201</v>
      </c>
      <c r="N52" s="27">
        <f t="shared" si="16"/>
        <v>4.3682696781288346</v>
      </c>
      <c r="O52" s="152">
        <f t="shared" si="17"/>
        <v>3.0122347919774564</v>
      </c>
      <c r="P52" s="52">
        <f t="shared" si="8"/>
        <v>-0.31042838150327778</v>
      </c>
    </row>
    <row r="53" spans="1:16" ht="20.100000000000001" customHeight="1" x14ac:dyDescent="0.25">
      <c r="A53" s="38" t="s">
        <v>190</v>
      </c>
      <c r="B53" s="19">
        <v>1152.0699999999997</v>
      </c>
      <c r="C53" s="140">
        <v>1168.77</v>
      </c>
      <c r="D53" s="247">
        <f t="shared" si="11"/>
        <v>5.2438205648143738E-3</v>
      </c>
      <c r="E53" s="215">
        <f t="shared" si="12"/>
        <v>5.410889305353701E-3</v>
      </c>
      <c r="F53" s="52">
        <f t="shared" si="18"/>
        <v>1.4495646965896411E-2</v>
      </c>
      <c r="H53" s="19">
        <v>424.85799999999983</v>
      </c>
      <c r="I53" s="140">
        <v>397.34499999999991</v>
      </c>
      <c r="J53" s="247">
        <f t="shared" si="13"/>
        <v>7.532271501318231E-3</v>
      </c>
      <c r="K53" s="215">
        <f t="shared" si="14"/>
        <v>6.9293018164921991E-3</v>
      </c>
      <c r="L53" s="52">
        <f t="shared" si="15"/>
        <v>-6.4758107414712524E-2</v>
      </c>
      <c r="N53" s="27">
        <f t="shared" si="16"/>
        <v>3.6877793884052181</v>
      </c>
      <c r="O53" s="152">
        <f t="shared" si="17"/>
        <v>3.3996851390778331</v>
      </c>
      <c r="P53" s="52">
        <f t="shared" si="8"/>
        <v>-7.8121335086687907E-2</v>
      </c>
    </row>
    <row r="54" spans="1:16" ht="20.100000000000001" customHeight="1" x14ac:dyDescent="0.25">
      <c r="A54" s="38" t="s">
        <v>194</v>
      </c>
      <c r="B54" s="19">
        <v>1820.5500000000002</v>
      </c>
      <c r="C54" s="140">
        <v>1435.0300000000002</v>
      </c>
      <c r="D54" s="247">
        <f t="shared" si="11"/>
        <v>8.2865082236954456E-3</v>
      </c>
      <c r="E54" s="215">
        <f t="shared" si="12"/>
        <v>6.6435556010692636E-3</v>
      </c>
      <c r="F54" s="52">
        <f>(C54-B54)/B54</f>
        <v>-0.21176018236247285</v>
      </c>
      <c r="H54" s="19">
        <v>493.85199999999986</v>
      </c>
      <c r="I54" s="140">
        <v>385.51600000000002</v>
      </c>
      <c r="J54" s="247">
        <f t="shared" si="13"/>
        <v>8.7554602843044286E-3</v>
      </c>
      <c r="K54" s="215">
        <f t="shared" si="14"/>
        <v>6.7230158151903438E-3</v>
      </c>
      <c r="L54" s="52">
        <f t="shared" si="15"/>
        <v>-0.21936936572090399</v>
      </c>
      <c r="N54" s="27">
        <f t="shared" si="16"/>
        <v>2.7126527697673768</v>
      </c>
      <c r="O54" s="152">
        <f t="shared" si="17"/>
        <v>2.686466485021219</v>
      </c>
      <c r="P54" s="52">
        <f t="shared" si="8"/>
        <v>-9.6533861753354475E-3</v>
      </c>
    </row>
    <row r="55" spans="1:16" ht="20.100000000000001" customHeight="1" x14ac:dyDescent="0.25">
      <c r="A55" s="38" t="s">
        <v>195</v>
      </c>
      <c r="B55" s="19">
        <v>583.83999999999992</v>
      </c>
      <c r="C55" s="140">
        <v>680.95999999999992</v>
      </c>
      <c r="D55" s="247">
        <f t="shared" si="11"/>
        <v>2.6574359184435184E-3</v>
      </c>
      <c r="E55" s="215">
        <f t="shared" si="12"/>
        <v>3.1525442827704817E-3</v>
      </c>
      <c r="F55" s="52">
        <f>(C55-B55)/B55</f>
        <v>0.16634694436832012</v>
      </c>
      <c r="H55" s="19">
        <v>246.89499999999992</v>
      </c>
      <c r="I55" s="140">
        <v>296.34899999999999</v>
      </c>
      <c r="J55" s="247">
        <f t="shared" si="13"/>
        <v>4.3771805457775651E-3</v>
      </c>
      <c r="K55" s="215">
        <f t="shared" si="14"/>
        <v>5.1680319722549597E-3</v>
      </c>
      <c r="L55" s="52">
        <f t="shared" si="15"/>
        <v>0.20030377285890796</v>
      </c>
      <c r="N55" s="27">
        <f t="shared" ref="N55:N56" si="19">(H55/B55)*10</f>
        <v>4.2288126884077819</v>
      </c>
      <c r="O55" s="152">
        <f t="shared" ref="O55:O56" si="20">(I55/C55)*10</f>
        <v>4.3519296287593985</v>
      </c>
      <c r="P55" s="52">
        <f t="shared" ref="P55:P56" si="21">(O55-N55)/N55</f>
        <v>2.9113831570055222E-2</v>
      </c>
    </row>
    <row r="56" spans="1:16" ht="20.100000000000001" customHeight="1" x14ac:dyDescent="0.25">
      <c r="A56" s="38" t="s">
        <v>192</v>
      </c>
      <c r="B56" s="19">
        <v>554.92999999999995</v>
      </c>
      <c r="C56" s="140">
        <v>439.05999999999995</v>
      </c>
      <c r="D56" s="247">
        <f t="shared" si="11"/>
        <v>2.5258476881026681E-3</v>
      </c>
      <c r="E56" s="215">
        <f t="shared" si="12"/>
        <v>2.0326540366441609E-3</v>
      </c>
      <c r="F56" s="52">
        <f t="shared" si="18"/>
        <v>-0.20880111004991622</v>
      </c>
      <c r="H56" s="19">
        <v>175.96100000000001</v>
      </c>
      <c r="I56" s="140">
        <v>148.63800000000001</v>
      </c>
      <c r="J56" s="247">
        <f t="shared" si="13"/>
        <v>3.1195976670874924E-3</v>
      </c>
      <c r="K56" s="215">
        <f t="shared" si="14"/>
        <v>2.5920989653821433E-3</v>
      </c>
      <c r="L56" s="52">
        <f t="shared" si="15"/>
        <v>-0.15527872653599381</v>
      </c>
      <c r="N56" s="27">
        <f t="shared" si="19"/>
        <v>3.1708683978159415</v>
      </c>
      <c r="O56" s="152">
        <f t="shared" si="20"/>
        <v>3.385368742313124</v>
      </c>
      <c r="P56" s="52">
        <f t="shared" si="21"/>
        <v>6.7647192373208515E-2</v>
      </c>
    </row>
    <row r="57" spans="1:16" ht="20.100000000000001" customHeight="1" x14ac:dyDescent="0.25">
      <c r="A57" s="38" t="s">
        <v>196</v>
      </c>
      <c r="B57" s="19">
        <v>515.95999999999992</v>
      </c>
      <c r="C57" s="140">
        <v>659.68000000000006</v>
      </c>
      <c r="D57" s="247">
        <f t="shared" si="11"/>
        <v>2.3484698487258801E-3</v>
      </c>
      <c r="E57" s="215">
        <f t="shared" si="12"/>
        <v>3.0540272739339046E-3</v>
      </c>
      <c r="F57" s="52">
        <f t="shared" ref="F57:F58" si="22">(C57-B57)/B57</f>
        <v>0.27854872470734199</v>
      </c>
      <c r="H57" s="19">
        <v>143.685</v>
      </c>
      <c r="I57" s="140">
        <v>148.209</v>
      </c>
      <c r="J57" s="247">
        <f t="shared" si="13"/>
        <v>2.5473791965007378E-3</v>
      </c>
      <c r="K57" s="215">
        <f t="shared" si="14"/>
        <v>2.5846176318325199E-3</v>
      </c>
      <c r="L57" s="52">
        <f t="shared" si="15"/>
        <v>3.1485541288234685E-2</v>
      </c>
      <c r="N57" s="27">
        <f t="shared" si="16"/>
        <v>2.7848088999147222</v>
      </c>
      <c r="O57" s="152">
        <f t="shared" si="17"/>
        <v>2.2466802085859809</v>
      </c>
      <c r="P57" s="52">
        <f t="shared" ref="P57:P58" si="23">(O57-N57)/N57</f>
        <v>-0.1932372060952621</v>
      </c>
    </row>
    <row r="58" spans="1:16" ht="20.100000000000001" customHeight="1" x14ac:dyDescent="0.25">
      <c r="A58" s="38" t="s">
        <v>218</v>
      </c>
      <c r="B58" s="19">
        <v>160.25999999999996</v>
      </c>
      <c r="C58" s="140">
        <v>177.56999999999996</v>
      </c>
      <c r="D58" s="247">
        <f t="shared" si="11"/>
        <v>7.2944758887667554E-4</v>
      </c>
      <c r="E58" s="215">
        <f t="shared" si="12"/>
        <v>8.2207073586048284E-4</v>
      </c>
      <c r="F58" s="52">
        <f t="shared" si="22"/>
        <v>0.10801198053163613</v>
      </c>
      <c r="H58" s="19">
        <v>66.708999999999989</v>
      </c>
      <c r="I58" s="140">
        <v>57.216999999999992</v>
      </c>
      <c r="J58" s="247">
        <f t="shared" si="13"/>
        <v>1.1826782114999317E-3</v>
      </c>
      <c r="K58" s="215">
        <f t="shared" si="14"/>
        <v>9.9780760305083526E-4</v>
      </c>
      <c r="L58" s="52">
        <f t="shared" si="15"/>
        <v>-0.14228964607474251</v>
      </c>
      <c r="N58" s="27">
        <f t="shared" si="16"/>
        <v>4.1625483589167604</v>
      </c>
      <c r="O58" s="152">
        <f t="shared" si="17"/>
        <v>3.2222222222222223</v>
      </c>
      <c r="P58" s="52">
        <f t="shared" si="23"/>
        <v>-0.22590155251415353</v>
      </c>
    </row>
    <row r="59" spans="1:16" ht="20.100000000000001" customHeight="1" x14ac:dyDescent="0.25">
      <c r="A59" s="38" t="s">
        <v>193</v>
      </c>
      <c r="B59" s="19">
        <v>155.73000000000002</v>
      </c>
      <c r="C59" s="140">
        <v>113.43</v>
      </c>
      <c r="D59" s="247">
        <f t="shared" si="11"/>
        <v>7.0882860985751106E-4</v>
      </c>
      <c r="E59" s="215">
        <f t="shared" si="12"/>
        <v>5.2513084174497153E-4</v>
      </c>
      <c r="F59" s="52">
        <f t="shared" ref="F59:F60" si="24">(C59-B59)/B59</f>
        <v>-0.27162396455403587</v>
      </c>
      <c r="H59" s="19">
        <v>58.07</v>
      </c>
      <c r="I59" s="140">
        <v>55.582999999999998</v>
      </c>
      <c r="J59" s="247">
        <f t="shared" si="13"/>
        <v>1.0295181121258157E-3</v>
      </c>
      <c r="K59" s="215">
        <f t="shared" si="14"/>
        <v>9.6931226733968203E-4</v>
      </c>
      <c r="L59" s="52">
        <f t="shared" si="15"/>
        <v>-4.2827621835715549E-2</v>
      </c>
      <c r="N59" s="27">
        <f t="shared" si="16"/>
        <v>3.7288897450715979</v>
      </c>
      <c r="O59" s="152">
        <f t="shared" si="17"/>
        <v>4.9002027682270999</v>
      </c>
      <c r="P59" s="52">
        <f t="shared" ref="P59" si="25">(O59-N59)/N59</f>
        <v>0.31411843825728664</v>
      </c>
    </row>
    <row r="60" spans="1:16" ht="20.100000000000001" customHeight="1" x14ac:dyDescent="0.25">
      <c r="A60" s="38" t="s">
        <v>213</v>
      </c>
      <c r="B60" s="19">
        <v>62.02</v>
      </c>
      <c r="C60" s="140">
        <v>140</v>
      </c>
      <c r="D60" s="247">
        <f t="shared" si="11"/>
        <v>2.8229339487165499E-4</v>
      </c>
      <c r="E60" s="215">
        <f t="shared" si="12"/>
        <v>6.481382160301156E-4</v>
      </c>
      <c r="F60" s="52">
        <f t="shared" si="24"/>
        <v>1.2573363431151239</v>
      </c>
      <c r="H60" s="19">
        <v>26.480999999999995</v>
      </c>
      <c r="I60" s="140">
        <v>39.530999999999992</v>
      </c>
      <c r="J60" s="247">
        <f t="shared" si="13"/>
        <v>4.6947940635790807E-4</v>
      </c>
      <c r="K60" s="215">
        <f t="shared" si="14"/>
        <v>6.893813439397831E-4</v>
      </c>
      <c r="L60" s="52">
        <f t="shared" si="15"/>
        <v>0.49280616290925566</v>
      </c>
      <c r="N60" s="27">
        <f t="shared" ref="N60" si="26">(H60/B60)*10</f>
        <v>4.2697516930022559</v>
      </c>
      <c r="O60" s="152">
        <f t="shared" ref="O60" si="27">(I60/C60)*10</f>
        <v>2.8236428571428567</v>
      </c>
      <c r="P60" s="52">
        <f t="shared" ref="P60" si="28">(O60-N60)/N60</f>
        <v>-0.33868686983119961</v>
      </c>
    </row>
    <row r="61" spans="1:16" ht="20.100000000000001" customHeight="1" thickBot="1" x14ac:dyDescent="0.3">
      <c r="A61" s="8" t="s">
        <v>17</v>
      </c>
      <c r="B61" s="19">
        <f>B62-SUM(B39:B60)</f>
        <v>187.07999999995809</v>
      </c>
      <c r="C61" s="140">
        <f>C62-SUM(C39:C60)</f>
        <v>183.21000000002095</v>
      </c>
      <c r="D61" s="247">
        <f t="shared" si="11"/>
        <v>8.5152286863233442E-4</v>
      </c>
      <c r="E61" s="215">
        <f t="shared" si="12"/>
        <v>8.4818144684922184E-4</v>
      </c>
      <c r="F61" s="52">
        <f t="shared" si="18"/>
        <v>-2.0686337395435121E-2</v>
      </c>
      <c r="H61" s="19">
        <f>H62-SUM(H39:H60)</f>
        <v>107.02700000000186</v>
      </c>
      <c r="I61" s="140">
        <f>I62-SUM(I39:I60)</f>
        <v>86.842999999986205</v>
      </c>
      <c r="J61" s="247">
        <f t="shared" si="13"/>
        <v>1.8974726190200035E-3</v>
      </c>
      <c r="K61" s="215">
        <f t="shared" si="14"/>
        <v>1.5144555931231967E-3</v>
      </c>
      <c r="L61" s="52">
        <f t="shared" si="15"/>
        <v>-0.18858792641123553</v>
      </c>
      <c r="N61" s="27">
        <f t="shared" si="16"/>
        <v>5.7209215308972547</v>
      </c>
      <c r="O61" s="152">
        <f t="shared" si="17"/>
        <v>4.7400796899719593</v>
      </c>
      <c r="P61" s="52">
        <f t="shared" si="8"/>
        <v>-0.17144822484070371</v>
      </c>
    </row>
    <row r="62" spans="1:16" ht="26.25" customHeight="1" thickBot="1" x14ac:dyDescent="0.3">
      <c r="A62" s="12" t="s">
        <v>18</v>
      </c>
      <c r="B62" s="17">
        <v>219700.49999999988</v>
      </c>
      <c r="C62" s="145">
        <v>216003.30999999997</v>
      </c>
      <c r="D62" s="253">
        <f>SUM(D39:D61)</f>
        <v>1.0000000000000004</v>
      </c>
      <c r="E62" s="254">
        <f>SUM(E39:E61)</f>
        <v>1.0000000000000007</v>
      </c>
      <c r="F62" s="57">
        <f t="shared" si="18"/>
        <v>-1.6828318551846341E-2</v>
      </c>
      <c r="G62" s="1"/>
      <c r="H62" s="17">
        <v>56405.03</v>
      </c>
      <c r="I62" s="145">
        <v>57342.718000000001</v>
      </c>
      <c r="J62" s="253">
        <f>SUM(J39:J61)</f>
        <v>0.99999999999999978</v>
      </c>
      <c r="K62" s="254">
        <f>SUM(K39:K61)</f>
        <v>0.99999999999999967</v>
      </c>
      <c r="L62" s="57">
        <f t="shared" si="15"/>
        <v>1.6624191140400101E-2</v>
      </c>
      <c r="M62" s="1"/>
      <c r="N62" s="29">
        <f t="shared" si="16"/>
        <v>2.5673601106961534</v>
      </c>
      <c r="O62" s="146">
        <f t="shared" si="17"/>
        <v>2.6547147819169998</v>
      </c>
      <c r="P62" s="57">
        <f t="shared" si="8"/>
        <v>3.4025094826747815E-2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L37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164</v>
      </c>
      <c r="B68" s="39">
        <v>75207.030000000013</v>
      </c>
      <c r="C68" s="147">
        <v>70348.009999999995</v>
      </c>
      <c r="D68" s="247">
        <f>B68/$B$96</f>
        <v>0.26644284017389724</v>
      </c>
      <c r="E68" s="246">
        <f>C68/$C$96</f>
        <v>0.26411269908175172</v>
      </c>
      <c r="F68" s="61">
        <f t="shared" ref="F68:F75" si="29">(C68-B68)/B68</f>
        <v>-6.4608587787604671E-2</v>
      </c>
      <c r="H68" s="19">
        <v>22880.043000000012</v>
      </c>
      <c r="I68" s="147">
        <v>23884.022000000001</v>
      </c>
      <c r="J68" s="245">
        <f>H68/$H$96</f>
        <v>0.23329960590080911</v>
      </c>
      <c r="K68" s="246">
        <f>I68/$I$96</f>
        <v>0.23633722445003899</v>
      </c>
      <c r="L68" s="61">
        <f t="shared" ref="L68:L96" si="30">(I68-H68)/H68</f>
        <v>4.3880118581944447E-2</v>
      </c>
      <c r="N68" s="41">
        <f t="shared" ref="N68:N96" si="31">(H68/B68)*10</f>
        <v>3.0422745054551426</v>
      </c>
      <c r="O68" s="149">
        <f t="shared" ref="O68:O96" si="32">(I68/C68)*10</f>
        <v>3.3951240411775689</v>
      </c>
      <c r="P68" s="61">
        <f t="shared" si="8"/>
        <v>0.1159821492405525</v>
      </c>
    </row>
    <row r="69" spans="1:16" ht="20.100000000000001" customHeight="1" x14ac:dyDescent="0.25">
      <c r="A69" s="38" t="s">
        <v>168</v>
      </c>
      <c r="B69" s="19">
        <v>46181.420000000006</v>
      </c>
      <c r="C69" s="140">
        <v>44347.54</v>
      </c>
      <c r="D69" s="247">
        <f t="shared" ref="D69:D95" si="33">B69/$B$96</f>
        <v>0.16361115055419181</v>
      </c>
      <c r="E69" s="215">
        <f t="shared" ref="E69:E95" si="34">C69/$C$96</f>
        <v>0.16649722553681262</v>
      </c>
      <c r="F69" s="52">
        <f t="shared" si="29"/>
        <v>-3.9710342384448212E-2</v>
      </c>
      <c r="H69" s="19">
        <v>17065.774000000001</v>
      </c>
      <c r="I69" s="140">
        <v>17966.840999999993</v>
      </c>
      <c r="J69" s="214">
        <f t="shared" ref="J69:J96" si="35">H69/$H$96</f>
        <v>0.17401358680105072</v>
      </c>
      <c r="K69" s="215">
        <f t="shared" ref="K69:K96" si="36">I69/$I$96</f>
        <v>0.1777855226425081</v>
      </c>
      <c r="L69" s="52">
        <f t="shared" si="30"/>
        <v>5.2799656200767209E-2</v>
      </c>
      <c r="N69" s="40">
        <f t="shared" si="31"/>
        <v>3.6953766254913774</v>
      </c>
      <c r="O69" s="143">
        <f t="shared" si="32"/>
        <v>4.0513726353254302</v>
      </c>
      <c r="P69" s="52">
        <f t="shared" si="8"/>
        <v>9.6335514864257121E-2</v>
      </c>
    </row>
    <row r="70" spans="1:16" ht="20.100000000000001" customHeight="1" x14ac:dyDescent="0.25">
      <c r="A70" s="38" t="s">
        <v>167</v>
      </c>
      <c r="B70" s="19">
        <v>51742.579999999987</v>
      </c>
      <c r="C70" s="140">
        <v>42389.559999999976</v>
      </c>
      <c r="D70" s="247">
        <f t="shared" si="33"/>
        <v>0.1833131819342565</v>
      </c>
      <c r="E70" s="215">
        <f t="shared" si="34"/>
        <v>0.15914623746269232</v>
      </c>
      <c r="F70" s="52">
        <f t="shared" si="29"/>
        <v>-0.18076060374260453</v>
      </c>
      <c r="H70" s="19">
        <v>19265.296000000006</v>
      </c>
      <c r="I70" s="140">
        <v>17639.749999999996</v>
      </c>
      <c r="J70" s="214">
        <f t="shared" si="35"/>
        <v>0.19644132506055315</v>
      </c>
      <c r="K70" s="215">
        <f t="shared" si="36"/>
        <v>0.17454889109516708</v>
      </c>
      <c r="L70" s="52">
        <f t="shared" si="30"/>
        <v>-8.4376902384474595E-2</v>
      </c>
      <c r="N70" s="40">
        <f t="shared" si="31"/>
        <v>3.7232963644255874</v>
      </c>
      <c r="O70" s="143">
        <f t="shared" si="32"/>
        <v>4.1613430288023761</v>
      </c>
      <c r="P70" s="52">
        <f t="shared" si="8"/>
        <v>0.11765022751401859</v>
      </c>
    </row>
    <row r="71" spans="1:16" ht="20.100000000000001" customHeight="1" x14ac:dyDescent="0.25">
      <c r="A71" s="38" t="s">
        <v>166</v>
      </c>
      <c r="B71" s="19">
        <v>28721.42</v>
      </c>
      <c r="C71" s="140">
        <v>31349.62</v>
      </c>
      <c r="D71" s="247">
        <f t="shared" si="33"/>
        <v>0.10175400781851608</v>
      </c>
      <c r="E71" s="215">
        <f t="shared" si="34"/>
        <v>0.11769818013881651</v>
      </c>
      <c r="F71" s="52">
        <f t="shared" si="29"/>
        <v>9.1506617709013027E-2</v>
      </c>
      <c r="H71" s="19">
        <v>9517.6189999999988</v>
      </c>
      <c r="I71" s="140">
        <v>10825.021000000004</v>
      </c>
      <c r="J71" s="214">
        <f t="shared" si="35"/>
        <v>9.7047753005274143E-2</v>
      </c>
      <c r="K71" s="215">
        <f t="shared" si="36"/>
        <v>0.10711577044073174</v>
      </c>
      <c r="L71" s="52">
        <f t="shared" si="30"/>
        <v>0.13736649891112532</v>
      </c>
      <c r="N71" s="40">
        <f t="shared" si="31"/>
        <v>3.3137703497946824</v>
      </c>
      <c r="O71" s="143">
        <f t="shared" si="32"/>
        <v>3.4529991113129932</v>
      </c>
      <c r="P71" s="52">
        <f t="shared" si="8"/>
        <v>4.2015211321731222E-2</v>
      </c>
    </row>
    <row r="72" spans="1:16" ht="20.100000000000001" customHeight="1" x14ac:dyDescent="0.25">
      <c r="A72" s="38" t="s">
        <v>173</v>
      </c>
      <c r="B72" s="19">
        <v>24836.27</v>
      </c>
      <c r="C72" s="140">
        <v>20284.34</v>
      </c>
      <c r="D72" s="247">
        <f t="shared" si="33"/>
        <v>8.7989730722324203E-2</v>
      </c>
      <c r="E72" s="215">
        <f t="shared" si="34"/>
        <v>7.6154986992410162E-2</v>
      </c>
      <c r="F72" s="52">
        <f t="shared" si="29"/>
        <v>-0.18327752114145965</v>
      </c>
      <c r="H72" s="19">
        <v>9787.5440000000017</v>
      </c>
      <c r="I72" s="140">
        <v>8829.6579999999994</v>
      </c>
      <c r="J72" s="214">
        <f t="shared" si="35"/>
        <v>9.9800081579253505E-2</v>
      </c>
      <c r="K72" s="215">
        <f t="shared" si="36"/>
        <v>8.7371250309645598E-2</v>
      </c>
      <c r="L72" s="52">
        <f t="shared" si="30"/>
        <v>-9.7867861436944967E-2</v>
      </c>
      <c r="N72" s="40">
        <f t="shared" si="31"/>
        <v>3.9408268632930801</v>
      </c>
      <c r="O72" s="143">
        <f t="shared" si="32"/>
        <v>4.3529432064341256</v>
      </c>
      <c r="P72" s="52">
        <f t="shared" ref="P72:P75" si="37">(O72-N72)/N72</f>
        <v>0.10457610989706562</v>
      </c>
    </row>
    <row r="73" spans="1:16" ht="20.100000000000001" customHeight="1" x14ac:dyDescent="0.25">
      <c r="A73" s="38" t="s">
        <v>172</v>
      </c>
      <c r="B73" s="19">
        <v>7320.73</v>
      </c>
      <c r="C73" s="140">
        <v>9335.4600000000028</v>
      </c>
      <c r="D73" s="247">
        <f t="shared" si="33"/>
        <v>2.5935821336732143E-2</v>
      </c>
      <c r="E73" s="215">
        <f t="shared" si="34"/>
        <v>3.504880291240265E-2</v>
      </c>
      <c r="F73" s="52">
        <f t="shared" si="29"/>
        <v>0.2752088931021911</v>
      </c>
      <c r="H73" s="19">
        <v>2688.9450000000002</v>
      </c>
      <c r="I73" s="140">
        <v>3988.5790000000002</v>
      </c>
      <c r="J73" s="214">
        <f t="shared" si="35"/>
        <v>2.7418209344665607E-2</v>
      </c>
      <c r="K73" s="215">
        <f t="shared" si="36"/>
        <v>3.9467795263281542E-2</v>
      </c>
      <c r="L73" s="52">
        <f t="shared" si="30"/>
        <v>0.48332487276608482</v>
      </c>
      <c r="N73" s="40">
        <f t="shared" si="31"/>
        <v>3.6730558291317945</v>
      </c>
      <c r="O73" s="143">
        <f t="shared" si="32"/>
        <v>4.2725039794503958</v>
      </c>
      <c r="P73" s="52">
        <f t="shared" si="37"/>
        <v>0.16320148078454166</v>
      </c>
    </row>
    <row r="74" spans="1:16" ht="20.100000000000001" customHeight="1" x14ac:dyDescent="0.25">
      <c r="A74" s="38" t="s">
        <v>178</v>
      </c>
      <c r="B74" s="19">
        <v>6814.4700000000021</v>
      </c>
      <c r="C74" s="140">
        <v>5562.2400000000007</v>
      </c>
      <c r="D74" s="247">
        <f t="shared" si="33"/>
        <v>2.4142247620731968E-2</v>
      </c>
      <c r="E74" s="215">
        <f t="shared" si="34"/>
        <v>2.0882726026514226E-2</v>
      </c>
      <c r="F74" s="52">
        <f t="shared" si="29"/>
        <v>-0.18376043918309143</v>
      </c>
      <c r="H74" s="19">
        <v>2439.7029999999995</v>
      </c>
      <c r="I74" s="140">
        <v>2117.9540000000002</v>
      </c>
      <c r="J74" s="214">
        <f t="shared" si="35"/>
        <v>2.4876777915802926E-2</v>
      </c>
      <c r="K74" s="215">
        <f t="shared" si="36"/>
        <v>2.0957582850696502E-2</v>
      </c>
      <c r="L74" s="52">
        <f t="shared" si="30"/>
        <v>-0.13188039691716549</v>
      </c>
      <c r="N74" s="40">
        <f t="shared" si="31"/>
        <v>3.5801801167222087</v>
      </c>
      <c r="O74" s="143">
        <f t="shared" si="32"/>
        <v>3.8077357323668162</v>
      </c>
      <c r="P74" s="52">
        <f t="shared" si="37"/>
        <v>6.3559823312169916E-2</v>
      </c>
    </row>
    <row r="75" spans="1:16" ht="20.100000000000001" customHeight="1" x14ac:dyDescent="0.25">
      <c r="A75" s="38" t="s">
        <v>182</v>
      </c>
      <c r="B75" s="19">
        <v>5443.5400000000009</v>
      </c>
      <c r="C75" s="140">
        <v>5027.5099999999993</v>
      </c>
      <c r="D75" s="247">
        <f t="shared" si="33"/>
        <v>1.9285328222643769E-2</v>
      </c>
      <c r="E75" s="215">
        <f t="shared" si="34"/>
        <v>1.8875149926209676E-2</v>
      </c>
      <c r="F75" s="52">
        <f t="shared" si="29"/>
        <v>-7.6426369605073444E-2</v>
      </c>
      <c r="H75" s="19">
        <v>1645.7410000000002</v>
      </c>
      <c r="I75" s="140">
        <v>1787.7850000000001</v>
      </c>
      <c r="J75" s="214">
        <f t="shared" si="35"/>
        <v>1.6781031692764011E-2</v>
      </c>
      <c r="K75" s="215">
        <f t="shared" si="36"/>
        <v>1.7690493871317527E-2</v>
      </c>
      <c r="L75" s="52">
        <f t="shared" si="30"/>
        <v>8.6310057293340722E-2</v>
      </c>
      <c r="N75" s="40">
        <f t="shared" si="31"/>
        <v>3.0232918284792616</v>
      </c>
      <c r="O75" s="143">
        <f t="shared" si="32"/>
        <v>3.5560048612533848</v>
      </c>
      <c r="P75" s="52">
        <f t="shared" si="37"/>
        <v>0.17620298105395993</v>
      </c>
    </row>
    <row r="76" spans="1:16" ht="20.100000000000001" customHeight="1" x14ac:dyDescent="0.25">
      <c r="A76" s="38" t="s">
        <v>186</v>
      </c>
      <c r="B76" s="19">
        <v>6226.2000000000007</v>
      </c>
      <c r="C76" s="140">
        <v>8349.7000000000007</v>
      </c>
      <c r="D76" s="247">
        <f t="shared" si="33"/>
        <v>2.2058129559041476E-2</v>
      </c>
      <c r="E76" s="215">
        <f t="shared" si="34"/>
        <v>3.1347891767271069E-2</v>
      </c>
      <c r="F76" s="52">
        <f t="shared" ref="F76:F81" si="38">(C76-B76)/B76</f>
        <v>0.34105875172657474</v>
      </c>
      <c r="H76" s="19">
        <v>1494.4370000000001</v>
      </c>
      <c r="I76" s="140">
        <v>1739.9840000000002</v>
      </c>
      <c r="J76" s="214">
        <f t="shared" si="35"/>
        <v>1.5238238981613248E-2</v>
      </c>
      <c r="K76" s="215">
        <f t="shared" si="36"/>
        <v>1.7217493316137318E-2</v>
      </c>
      <c r="L76" s="52">
        <f t="shared" si="30"/>
        <v>0.16430736123369538</v>
      </c>
      <c r="N76" s="40">
        <f t="shared" si="31"/>
        <v>2.4002393112974203</v>
      </c>
      <c r="O76" s="143">
        <f t="shared" si="32"/>
        <v>2.0838880438818159</v>
      </c>
      <c r="P76" s="52">
        <f t="shared" ref="P76:P81" si="39">(O76-N76)/N76</f>
        <v>-0.13179988592246017</v>
      </c>
    </row>
    <row r="77" spans="1:16" ht="20.100000000000001" customHeight="1" x14ac:dyDescent="0.25">
      <c r="A77" s="38" t="s">
        <v>184</v>
      </c>
      <c r="B77" s="19">
        <v>6926.2700000000013</v>
      </c>
      <c r="C77" s="140">
        <v>3337.46</v>
      </c>
      <c r="D77" s="247">
        <f t="shared" si="33"/>
        <v>2.4538331730574379E-2</v>
      </c>
      <c r="E77" s="215">
        <f t="shared" si="34"/>
        <v>1.2530071123225564E-2</v>
      </c>
      <c r="F77" s="52">
        <f t="shared" si="38"/>
        <v>-0.5181446868227777</v>
      </c>
      <c r="H77" s="19">
        <v>3079.7350000000001</v>
      </c>
      <c r="I77" s="140">
        <v>1602.028</v>
      </c>
      <c r="J77" s="214">
        <f t="shared" si="35"/>
        <v>3.1402955045972951E-2</v>
      </c>
      <c r="K77" s="215">
        <f t="shared" si="36"/>
        <v>1.5852390816389596E-2</v>
      </c>
      <c r="L77" s="52">
        <f t="shared" si="30"/>
        <v>-0.47981628289446981</v>
      </c>
      <c r="N77" s="40">
        <f t="shared" si="31"/>
        <v>4.4464553071133519</v>
      </c>
      <c r="O77" s="143">
        <f t="shared" si="32"/>
        <v>4.800141424915954</v>
      </c>
      <c r="P77" s="52">
        <f t="shared" si="39"/>
        <v>7.9543387569145682E-2</v>
      </c>
    </row>
    <row r="78" spans="1:16" ht="20.100000000000001" customHeight="1" x14ac:dyDescent="0.25">
      <c r="A78" s="38" t="s">
        <v>181</v>
      </c>
      <c r="B78" s="19">
        <v>186.05</v>
      </c>
      <c r="C78" s="140">
        <v>842.02999999999986</v>
      </c>
      <c r="D78" s="247">
        <f t="shared" si="33"/>
        <v>6.5913639209464294E-4</v>
      </c>
      <c r="E78" s="215">
        <f t="shared" si="34"/>
        <v>3.1612950530911588E-3</v>
      </c>
      <c r="F78" s="52">
        <f t="shared" si="38"/>
        <v>3.5258263907551721</v>
      </c>
      <c r="H78" s="19">
        <v>338.67900000000003</v>
      </c>
      <c r="I78" s="140">
        <v>1549.9929999999997</v>
      </c>
      <c r="J78" s="214">
        <f t="shared" si="35"/>
        <v>3.4533884934954055E-3</v>
      </c>
      <c r="K78" s="215">
        <f t="shared" si="36"/>
        <v>1.5337493975553583E-2</v>
      </c>
      <c r="L78" s="52">
        <f t="shared" si="30"/>
        <v>3.576584317303404</v>
      </c>
      <c r="N78" s="40">
        <f t="shared" si="31"/>
        <v>18.203654931470034</v>
      </c>
      <c r="O78" s="143">
        <f t="shared" si="32"/>
        <v>18.407812073204042</v>
      </c>
      <c r="P78" s="52">
        <f t="shared" si="39"/>
        <v>1.1215173134328432E-2</v>
      </c>
    </row>
    <row r="79" spans="1:16" ht="20.100000000000001" customHeight="1" x14ac:dyDescent="0.25">
      <c r="A79" s="38" t="s">
        <v>207</v>
      </c>
      <c r="B79" s="19">
        <v>3739.1300000000006</v>
      </c>
      <c r="C79" s="140">
        <v>4852.5999999999995</v>
      </c>
      <c r="D79" s="247">
        <f t="shared" si="33"/>
        <v>1.3246958655054247E-2</v>
      </c>
      <c r="E79" s="215">
        <f t="shared" si="34"/>
        <v>1.8218472470850396E-2</v>
      </c>
      <c r="F79" s="52">
        <f t="shared" si="38"/>
        <v>0.29778852299866515</v>
      </c>
      <c r="H79" s="19">
        <v>951.60100000000011</v>
      </c>
      <c r="I79" s="140">
        <v>1249.9099999999999</v>
      </c>
      <c r="J79" s="214">
        <f t="shared" si="35"/>
        <v>9.7031346608402683E-3</v>
      </c>
      <c r="K79" s="215">
        <f t="shared" si="36"/>
        <v>1.2368112046302261E-2</v>
      </c>
      <c r="L79" s="52">
        <f t="shared" si="30"/>
        <v>0.31348117540860054</v>
      </c>
      <c r="N79" s="40">
        <f t="shared" si="31"/>
        <v>2.5449797145325248</v>
      </c>
      <c r="O79" s="143">
        <f t="shared" si="32"/>
        <v>2.5757532044677078</v>
      </c>
      <c r="P79" s="52">
        <f t="shared" si="39"/>
        <v>1.2091840952388756E-2</v>
      </c>
    </row>
    <row r="80" spans="1:16" ht="20.100000000000001" customHeight="1" x14ac:dyDescent="0.25">
      <c r="A80" s="38" t="s">
        <v>202</v>
      </c>
      <c r="B80" s="19">
        <v>1807.1</v>
      </c>
      <c r="C80" s="140">
        <v>1299.4699999999998</v>
      </c>
      <c r="D80" s="247">
        <f t="shared" si="33"/>
        <v>6.402178845225634E-3</v>
      </c>
      <c r="E80" s="215">
        <f t="shared" si="34"/>
        <v>4.8786956315575083E-3</v>
      </c>
      <c r="F80" s="52">
        <f t="shared" si="38"/>
        <v>-0.28090863814952138</v>
      </c>
      <c r="H80" s="19">
        <v>1161.433</v>
      </c>
      <c r="I80" s="140">
        <v>813.89499999999987</v>
      </c>
      <c r="J80" s="214">
        <f t="shared" si="35"/>
        <v>1.1842716431092122E-2</v>
      </c>
      <c r="K80" s="215">
        <f t="shared" si="36"/>
        <v>8.0536555063365992E-3</v>
      </c>
      <c r="L80" s="52">
        <f t="shared" si="30"/>
        <v>-0.29923206934881319</v>
      </c>
      <c r="N80" s="40">
        <f t="shared" si="31"/>
        <v>6.4270543965469535</v>
      </c>
      <c r="O80" s="143">
        <f t="shared" si="32"/>
        <v>6.2632842620452953</v>
      </c>
      <c r="P80" s="52">
        <f t="shared" si="39"/>
        <v>-2.5481367419209425E-2</v>
      </c>
    </row>
    <row r="81" spans="1:16" ht="20.100000000000001" customHeight="1" x14ac:dyDescent="0.25">
      <c r="A81" s="38" t="s">
        <v>200</v>
      </c>
      <c r="B81" s="19">
        <v>1107.75</v>
      </c>
      <c r="C81" s="140">
        <v>1771.1399999999996</v>
      </c>
      <c r="D81" s="247">
        <f t="shared" si="33"/>
        <v>3.9245274837024493E-3</v>
      </c>
      <c r="E81" s="215">
        <f t="shared" si="34"/>
        <v>6.6495209438284563E-3</v>
      </c>
      <c r="F81" s="52">
        <f t="shared" si="38"/>
        <v>0.59886255924170584</v>
      </c>
      <c r="H81" s="19">
        <v>478.29599999999994</v>
      </c>
      <c r="I81" s="140">
        <v>808.47500000000014</v>
      </c>
      <c r="J81" s="214">
        <f t="shared" si="35"/>
        <v>4.8770130503659158E-3</v>
      </c>
      <c r="K81" s="215">
        <f t="shared" si="36"/>
        <v>8.0000235110001695E-3</v>
      </c>
      <c r="L81" s="52">
        <f t="shared" si="30"/>
        <v>0.69032356532356587</v>
      </c>
      <c r="N81" s="40">
        <f t="shared" si="31"/>
        <v>4.3177251184834118</v>
      </c>
      <c r="O81" s="143">
        <f t="shared" si="32"/>
        <v>4.564715381054012</v>
      </c>
      <c r="P81" s="52">
        <f t="shared" si="39"/>
        <v>5.7203795006143143E-2</v>
      </c>
    </row>
    <row r="82" spans="1:16" ht="20.100000000000001" customHeight="1" x14ac:dyDescent="0.25">
      <c r="A82" s="38" t="s">
        <v>209</v>
      </c>
      <c r="B82" s="19">
        <v>3872.9300000000003</v>
      </c>
      <c r="C82" s="140">
        <v>3397.32</v>
      </c>
      <c r="D82" s="247">
        <f t="shared" si="33"/>
        <v>1.3720984181860282E-2</v>
      </c>
      <c r="E82" s="215">
        <f t="shared" si="34"/>
        <v>1.2754807916306614E-2</v>
      </c>
      <c r="F82" s="52">
        <f t="shared" ref="F82:F93" si="40">(C82-B82)/B82</f>
        <v>-0.12280366544192642</v>
      </c>
      <c r="H82" s="19">
        <v>805.59800000000007</v>
      </c>
      <c r="I82" s="140">
        <v>687.33900000000006</v>
      </c>
      <c r="J82" s="214">
        <f t="shared" si="35"/>
        <v>8.214394348580548E-3</v>
      </c>
      <c r="K82" s="215">
        <f t="shared" si="36"/>
        <v>6.8013583104330321E-3</v>
      </c>
      <c r="L82" s="52">
        <f t="shared" si="30"/>
        <v>-0.14679654120293248</v>
      </c>
      <c r="N82" s="40">
        <f t="shared" si="31"/>
        <v>2.0800737426186373</v>
      </c>
      <c r="O82" s="143">
        <f t="shared" si="32"/>
        <v>2.0231800360283989</v>
      </c>
      <c r="P82" s="52">
        <f t="shared" ref="P82:P87" si="41">(O82-N82)/N82</f>
        <v>-2.7351773845582045E-2</v>
      </c>
    </row>
    <row r="83" spans="1:16" ht="20.100000000000001" customHeight="1" x14ac:dyDescent="0.25">
      <c r="A83" s="38" t="s">
        <v>205</v>
      </c>
      <c r="B83" s="19">
        <v>282.83999999999997</v>
      </c>
      <c r="C83" s="140">
        <v>467.39000000000004</v>
      </c>
      <c r="D83" s="247">
        <f t="shared" si="33"/>
        <v>1.0020431988177845E-3</v>
      </c>
      <c r="E83" s="215">
        <f t="shared" si="34"/>
        <v>1.7547565940219199E-3</v>
      </c>
      <c r="F83" s="52">
        <f t="shared" si="40"/>
        <v>0.65248903973978256</v>
      </c>
      <c r="H83" s="19">
        <v>324.125</v>
      </c>
      <c r="I83" s="140">
        <v>509.32300000000004</v>
      </c>
      <c r="J83" s="214">
        <f t="shared" si="35"/>
        <v>3.3049865667909677E-3</v>
      </c>
      <c r="K83" s="215">
        <f t="shared" si="36"/>
        <v>5.0398540148961181E-3</v>
      </c>
      <c r="L83" s="52">
        <f t="shared" si="30"/>
        <v>0.57137832626301588</v>
      </c>
      <c r="N83" s="40">
        <f t="shared" si="31"/>
        <v>11.459659171262906</v>
      </c>
      <c r="O83" s="143">
        <f t="shared" si="32"/>
        <v>10.897173666531161</v>
      </c>
      <c r="P83" s="52">
        <f t="shared" si="41"/>
        <v>-4.9083964568708595E-2</v>
      </c>
    </row>
    <row r="84" spans="1:16" ht="20.100000000000001" customHeight="1" x14ac:dyDescent="0.25">
      <c r="A84" s="38" t="s">
        <v>208</v>
      </c>
      <c r="B84" s="19">
        <v>1123.24</v>
      </c>
      <c r="C84" s="140">
        <v>1224.5999999999999</v>
      </c>
      <c r="D84" s="247">
        <f t="shared" si="33"/>
        <v>3.9794053268282009E-3</v>
      </c>
      <c r="E84" s="215">
        <f t="shared" si="34"/>
        <v>4.5976056934021754E-3</v>
      </c>
      <c r="F84" s="52">
        <f t="shared" si="40"/>
        <v>9.0238951604287507E-2</v>
      </c>
      <c r="H84" s="19">
        <v>372.35199999999998</v>
      </c>
      <c r="I84" s="140">
        <v>414.43600000000009</v>
      </c>
      <c r="J84" s="214">
        <f t="shared" si="35"/>
        <v>3.7967400173320488E-3</v>
      </c>
      <c r="K84" s="215">
        <f t="shared" si="36"/>
        <v>4.1009279740311906E-3</v>
      </c>
      <c r="L84" s="52">
        <f t="shared" si="30"/>
        <v>0.11302208662770744</v>
      </c>
      <c r="N84" s="40">
        <f t="shared" si="31"/>
        <v>3.3149816601972857</v>
      </c>
      <c r="O84" s="143">
        <f t="shared" si="32"/>
        <v>3.384256083619142</v>
      </c>
      <c r="P84" s="52">
        <f t="shared" si="41"/>
        <v>2.0897377579378085E-2</v>
      </c>
    </row>
    <row r="85" spans="1:16" ht="20.100000000000001" customHeight="1" x14ac:dyDescent="0.25">
      <c r="A85" s="38" t="s">
        <v>217</v>
      </c>
      <c r="B85" s="19">
        <v>866.74</v>
      </c>
      <c r="C85" s="140">
        <v>1320.02</v>
      </c>
      <c r="D85" s="247">
        <f t="shared" si="33"/>
        <v>3.0706792608659545E-3</v>
      </c>
      <c r="E85" s="215">
        <f t="shared" si="34"/>
        <v>4.9558480053933851E-3</v>
      </c>
      <c r="F85" s="52">
        <f t="shared" si="40"/>
        <v>0.52297113321180511</v>
      </c>
      <c r="H85" s="19">
        <v>237.83499999999998</v>
      </c>
      <c r="I85" s="140">
        <v>414.36800000000005</v>
      </c>
      <c r="J85" s="214">
        <f t="shared" si="35"/>
        <v>2.4251183343238867E-3</v>
      </c>
      <c r="K85" s="215">
        <f t="shared" si="36"/>
        <v>4.1002551002889617E-3</v>
      </c>
      <c r="L85" s="52">
        <f t="shared" si="30"/>
        <v>0.74224987911787621</v>
      </c>
      <c r="N85" s="40">
        <f t="shared" si="31"/>
        <v>2.7440178138772868</v>
      </c>
      <c r="O85" s="143">
        <f t="shared" si="32"/>
        <v>3.1391039529704101</v>
      </c>
      <c r="P85" s="52">
        <f t="shared" si="41"/>
        <v>0.14398089440056078</v>
      </c>
    </row>
    <row r="86" spans="1:16" ht="20.100000000000001" customHeight="1" x14ac:dyDescent="0.25">
      <c r="A86" s="38" t="s">
        <v>187</v>
      </c>
      <c r="B86" s="19">
        <v>853.44000000000017</v>
      </c>
      <c r="C86" s="140">
        <v>1088.9299999999998</v>
      </c>
      <c r="D86" s="247">
        <f t="shared" si="33"/>
        <v>3.0235601315197645E-3</v>
      </c>
      <c r="E86" s="215">
        <f t="shared" si="34"/>
        <v>4.0882498511484811E-3</v>
      </c>
      <c r="F86" s="52">
        <f t="shared" si="40"/>
        <v>0.27593035245594255</v>
      </c>
      <c r="H86" s="19">
        <v>314.73400000000004</v>
      </c>
      <c r="I86" s="140">
        <v>394.05499999999989</v>
      </c>
      <c r="J86" s="214">
        <f t="shared" si="35"/>
        <v>3.2092299023907091E-3</v>
      </c>
      <c r="K86" s="215">
        <f t="shared" si="36"/>
        <v>3.8992538602024437E-3</v>
      </c>
      <c r="L86" s="52">
        <f t="shared" si="30"/>
        <v>0.2520255199628888</v>
      </c>
      <c r="N86" s="40">
        <f t="shared" si="31"/>
        <v>3.6878280839895012</v>
      </c>
      <c r="O86" s="143">
        <f t="shared" si="32"/>
        <v>3.6187358232393265</v>
      </c>
      <c r="P86" s="52">
        <f t="shared" si="41"/>
        <v>-1.8735217362798144E-2</v>
      </c>
    </row>
    <row r="87" spans="1:16" ht="20.100000000000001" customHeight="1" x14ac:dyDescent="0.25">
      <c r="A87" s="38" t="s">
        <v>210</v>
      </c>
      <c r="B87" s="19">
        <v>810.54</v>
      </c>
      <c r="C87" s="140">
        <v>765.27000000000021</v>
      </c>
      <c r="D87" s="247">
        <f t="shared" si="33"/>
        <v>2.8715743684406981E-3</v>
      </c>
      <c r="E87" s="215">
        <f t="shared" si="34"/>
        <v>2.87310934916698E-3</v>
      </c>
      <c r="F87" s="52">
        <f t="shared" si="40"/>
        <v>-5.5851654452586864E-2</v>
      </c>
      <c r="H87" s="19">
        <v>351.59200000000004</v>
      </c>
      <c r="I87" s="140">
        <v>365.89399999999995</v>
      </c>
      <c r="J87" s="214">
        <f t="shared" si="35"/>
        <v>3.5850577307864869E-3</v>
      </c>
      <c r="K87" s="215">
        <f t="shared" si="36"/>
        <v>3.6205950741011106E-3</v>
      </c>
      <c r="L87" s="52">
        <f t="shared" si="30"/>
        <v>4.06778311224371E-2</v>
      </c>
      <c r="N87" s="40">
        <f t="shared" si="31"/>
        <v>4.3377501418807221</v>
      </c>
      <c r="O87" s="143">
        <f t="shared" si="32"/>
        <v>4.781240607890024</v>
      </c>
      <c r="P87" s="52">
        <f t="shared" si="41"/>
        <v>0.10223974445356537</v>
      </c>
    </row>
    <row r="88" spans="1:16" ht="20.100000000000001" customHeight="1" x14ac:dyDescent="0.25">
      <c r="A88" s="38" t="s">
        <v>185</v>
      </c>
      <c r="B88" s="19">
        <v>1365.4999999999998</v>
      </c>
      <c r="C88" s="140">
        <v>989.14000000000021</v>
      </c>
      <c r="D88" s="247">
        <f t="shared" si="33"/>
        <v>4.8376820392649006E-3</v>
      </c>
      <c r="E88" s="215">
        <f t="shared" si="34"/>
        <v>3.7136009273002033E-3</v>
      </c>
      <c r="F88" s="52">
        <f t="shared" si="40"/>
        <v>-0.275620651775906</v>
      </c>
      <c r="H88" s="19">
        <v>395.4070000000001</v>
      </c>
      <c r="I88" s="140">
        <v>318.43299999999999</v>
      </c>
      <c r="J88" s="214">
        <f t="shared" si="35"/>
        <v>4.0318235971156698E-3</v>
      </c>
      <c r="K88" s="215">
        <f t="shared" si="36"/>
        <v>3.150958887632044E-3</v>
      </c>
      <c r="L88" s="52">
        <f t="shared" si="30"/>
        <v>-0.19467030173972663</v>
      </c>
      <c r="N88" s="40">
        <f t="shared" ref="N88:N93" si="42">(H88/B88)*10</f>
        <v>2.8956938850238019</v>
      </c>
      <c r="O88" s="143">
        <f t="shared" ref="O88:O93" si="43">(I88/C88)*10</f>
        <v>3.2192915057524711</v>
      </c>
      <c r="P88" s="52">
        <f t="shared" ref="P88:P93" si="44">(O88-N88)/N88</f>
        <v>0.11175132233496061</v>
      </c>
    </row>
    <row r="89" spans="1:16" ht="20.100000000000001" customHeight="1" x14ac:dyDescent="0.25">
      <c r="A89" s="38" t="s">
        <v>211</v>
      </c>
      <c r="B89" s="19">
        <v>309.55</v>
      </c>
      <c r="C89" s="140">
        <v>240.52000000000004</v>
      </c>
      <c r="D89" s="247">
        <f t="shared" si="33"/>
        <v>1.0966711645949837E-3</v>
      </c>
      <c r="E89" s="215">
        <f t="shared" si="34"/>
        <v>9.0300189562068553E-4</v>
      </c>
      <c r="F89" s="52">
        <f t="shared" si="40"/>
        <v>-0.22300113067355828</v>
      </c>
      <c r="H89" s="19">
        <v>225.84399999999999</v>
      </c>
      <c r="I89" s="140">
        <v>269.56700000000001</v>
      </c>
      <c r="J89" s="214">
        <f t="shared" si="35"/>
        <v>2.3028504008957636E-3</v>
      </c>
      <c r="K89" s="215">
        <f t="shared" si="36"/>
        <v>2.6674199422242898E-3</v>
      </c>
      <c r="L89" s="52">
        <f t="shared" si="30"/>
        <v>0.19359823595047915</v>
      </c>
      <c r="N89" s="40">
        <f t="shared" si="42"/>
        <v>7.2958811177515752</v>
      </c>
      <c r="O89" s="143">
        <f t="shared" si="43"/>
        <v>11.207675037418925</v>
      </c>
      <c r="P89" s="52">
        <f t="shared" si="44"/>
        <v>0.53616470122430882</v>
      </c>
    </row>
    <row r="90" spans="1:16" ht="20.100000000000001" customHeight="1" x14ac:dyDescent="0.25">
      <c r="A90" s="38" t="s">
        <v>220</v>
      </c>
      <c r="B90" s="19">
        <v>145.94999999999999</v>
      </c>
      <c r="C90" s="140">
        <v>335.9</v>
      </c>
      <c r="D90" s="247">
        <f t="shared" si="33"/>
        <v>5.1707044572003836E-4</v>
      </c>
      <c r="E90" s="215">
        <f t="shared" si="34"/>
        <v>1.2610940326749883E-3</v>
      </c>
      <c r="F90" s="52">
        <f t="shared" si="40"/>
        <v>1.3014731072285028</v>
      </c>
      <c r="H90" s="19">
        <v>88.614999999999981</v>
      </c>
      <c r="I90" s="140">
        <v>250.80699999999999</v>
      </c>
      <c r="J90" s="214">
        <f t="shared" si="35"/>
        <v>9.0357542496315169E-4</v>
      </c>
      <c r="K90" s="215">
        <f t="shared" si="36"/>
        <v>2.4817859509860159E-3</v>
      </c>
      <c r="L90" s="52">
        <f t="shared" si="30"/>
        <v>1.8302996106753939</v>
      </c>
      <c r="N90" s="40">
        <f t="shared" si="42"/>
        <v>6.0715998629667691</v>
      </c>
      <c r="O90" s="143">
        <f t="shared" si="43"/>
        <v>7.4667162846085144</v>
      </c>
      <c r="P90" s="52">
        <f t="shared" si="44"/>
        <v>0.22977739856526858</v>
      </c>
    </row>
    <row r="91" spans="1:16" ht="20.100000000000001" customHeight="1" x14ac:dyDescent="0.25">
      <c r="A91" s="38" t="s">
        <v>206</v>
      </c>
      <c r="B91" s="19">
        <v>734.93000000000006</v>
      </c>
      <c r="C91" s="140">
        <v>1209.57</v>
      </c>
      <c r="D91" s="247">
        <f t="shared" si="33"/>
        <v>2.603703889503445E-3</v>
      </c>
      <c r="E91" s="215">
        <f t="shared" si="34"/>
        <v>4.5411774608594396E-3</v>
      </c>
      <c r="F91" s="52">
        <f t="shared" si="40"/>
        <v>0.64583021512252847</v>
      </c>
      <c r="H91" s="19">
        <v>133.69299999999998</v>
      </c>
      <c r="I91" s="140">
        <v>231.363</v>
      </c>
      <c r="J91" s="214">
        <f t="shared" si="35"/>
        <v>1.3632196500547159E-3</v>
      </c>
      <c r="K91" s="215">
        <f t="shared" si="36"/>
        <v>2.2893836415170932E-3</v>
      </c>
      <c r="L91" s="52">
        <f t="shared" si="30"/>
        <v>0.73055432969564615</v>
      </c>
      <c r="N91" s="40">
        <f t="shared" si="42"/>
        <v>1.819125631012477</v>
      </c>
      <c r="O91" s="143">
        <f t="shared" si="43"/>
        <v>1.9127706540340783</v>
      </c>
      <c r="P91" s="52">
        <f t="shared" si="44"/>
        <v>5.1478040562531649E-2</v>
      </c>
    </row>
    <row r="92" spans="1:16" ht="20.100000000000001" customHeight="1" x14ac:dyDescent="0.25">
      <c r="A92" s="38" t="s">
        <v>203</v>
      </c>
      <c r="B92" s="19">
        <v>160.18</v>
      </c>
      <c r="C92" s="140">
        <v>770.40999999999985</v>
      </c>
      <c r="D92" s="247">
        <f t="shared" si="33"/>
        <v>5.6748437132878211E-4</v>
      </c>
      <c r="E92" s="215">
        <f t="shared" si="34"/>
        <v>2.8924068285595046E-3</v>
      </c>
      <c r="F92" s="52">
        <f t="shared" si="40"/>
        <v>3.8096516419028577</v>
      </c>
      <c r="H92" s="19">
        <v>43.468999999999994</v>
      </c>
      <c r="I92" s="140">
        <v>224.82999999999998</v>
      </c>
      <c r="J92" s="214">
        <f t="shared" si="35"/>
        <v>4.4323782822008965E-4</v>
      </c>
      <c r="K92" s="215">
        <f t="shared" si="36"/>
        <v>2.2247382862527199E-3</v>
      </c>
      <c r="L92" s="52">
        <f t="shared" si="30"/>
        <v>4.1721916768271647</v>
      </c>
      <c r="N92" s="40">
        <f t="shared" si="42"/>
        <v>2.7137595205393925</v>
      </c>
      <c r="O92" s="143">
        <f t="shared" si="43"/>
        <v>2.9183162212328506</v>
      </c>
      <c r="P92" s="52">
        <f t="shared" si="44"/>
        <v>7.5377607759732512E-2</v>
      </c>
    </row>
    <row r="93" spans="1:16" ht="20.100000000000001" customHeight="1" x14ac:dyDescent="0.25">
      <c r="A93" s="38" t="s">
        <v>199</v>
      </c>
      <c r="B93" s="19">
        <v>766.65</v>
      </c>
      <c r="C93" s="140">
        <v>535.95000000000005</v>
      </c>
      <c r="D93" s="247">
        <f t="shared" si="33"/>
        <v>2.7160812415982691E-3</v>
      </c>
      <c r="E93" s="215">
        <f t="shared" si="34"/>
        <v>2.0121564358802028E-3</v>
      </c>
      <c r="F93" s="52">
        <f t="shared" si="40"/>
        <v>-0.30091958520837403</v>
      </c>
      <c r="H93" s="19">
        <v>306.5200000000001</v>
      </c>
      <c r="I93" s="140">
        <v>212.23199999999997</v>
      </c>
      <c r="J93" s="214">
        <f t="shared" si="35"/>
        <v>3.1254746855465263E-3</v>
      </c>
      <c r="K93" s="215">
        <f t="shared" si="36"/>
        <v>2.100078530302839E-3</v>
      </c>
      <c r="L93" s="52">
        <f t="shared" si="30"/>
        <v>-0.30760798642829212</v>
      </c>
      <c r="N93" s="40">
        <f t="shared" si="42"/>
        <v>3.998173873345074</v>
      </c>
      <c r="O93" s="143">
        <f t="shared" si="43"/>
        <v>3.9599216344808275</v>
      </c>
      <c r="P93" s="52">
        <f t="shared" si="44"/>
        <v>-9.5674275496785248E-3</v>
      </c>
    </row>
    <row r="94" spans="1:16" ht="20.100000000000001" customHeight="1" x14ac:dyDescent="0.25">
      <c r="A94" s="38" t="s">
        <v>219</v>
      </c>
      <c r="B94" s="19">
        <v>329.59</v>
      </c>
      <c r="C94" s="140">
        <v>510.51999999999992</v>
      </c>
      <c r="D94" s="247">
        <f t="shared" si="33"/>
        <v>1.1676687098654843E-3</v>
      </c>
      <c r="E94" s="215">
        <f t="shared" si="34"/>
        <v>1.9166827197416938E-3</v>
      </c>
      <c r="F94" s="52">
        <f t="shared" ref="F94" si="45">(C94-B94)/B94</f>
        <v>0.54895476197700166</v>
      </c>
      <c r="H94" s="19">
        <v>150.82499999999999</v>
      </c>
      <c r="I94" s="140">
        <v>197.27100000000002</v>
      </c>
      <c r="J94" s="214">
        <f t="shared" si="35"/>
        <v>1.5379085196644742E-3</v>
      </c>
      <c r="K94" s="215">
        <f t="shared" si="36"/>
        <v>1.9520364118105252E-3</v>
      </c>
      <c r="L94" s="52">
        <f t="shared" si="30"/>
        <v>0.30794629537543533</v>
      </c>
      <c r="N94" s="40">
        <f t="shared" si="31"/>
        <v>4.576140052792864</v>
      </c>
      <c r="O94" s="143">
        <f t="shared" si="32"/>
        <v>3.8641189375538678</v>
      </c>
      <c r="P94" s="52">
        <f t="shared" ref="P94" si="46">(O94-N94)/N94</f>
        <v>-0.15559425782968389</v>
      </c>
    </row>
    <row r="95" spans="1:16" ht="20.100000000000001" customHeight="1" thickBot="1" x14ac:dyDescent="0.3">
      <c r="A95" s="8" t="s">
        <v>17</v>
      </c>
      <c r="B95" s="19">
        <f>B96-SUM(B68:B94)</f>
        <v>4381.2400000000489</v>
      </c>
      <c r="C95" s="140">
        <f>C96-SUM(C68:C94)</f>
        <v>4403.8099999998813</v>
      </c>
      <c r="D95" s="247">
        <f t="shared" si="33"/>
        <v>1.5521820620804976E-2</v>
      </c>
      <c r="E95" s="215">
        <f t="shared" si="34"/>
        <v>1.6533547222489703E-2</v>
      </c>
      <c r="F95" s="52">
        <f>(C95-B95)/B95</f>
        <v>5.1515096182432624E-3</v>
      </c>
      <c r="H95" s="196">
        <f>H96-SUM(H68:H94)</f>
        <v>1526.047999999937</v>
      </c>
      <c r="I95" s="119">
        <f>I96-SUM(I68:I94)</f>
        <v>1765.2649999999849</v>
      </c>
      <c r="J95" s="214">
        <f t="shared" si="35"/>
        <v>1.5560565029781766E-2</v>
      </c>
      <c r="K95" s="215">
        <f t="shared" si="36"/>
        <v>1.7467653920214717E-2</v>
      </c>
      <c r="L95" s="52">
        <f t="shared" si="30"/>
        <v>0.15675588185958614</v>
      </c>
      <c r="N95" s="40">
        <f t="shared" si="31"/>
        <v>3.4831417589539031</v>
      </c>
      <c r="O95" s="143">
        <f t="shared" si="32"/>
        <v>4.0084949169015749</v>
      </c>
      <c r="P95" s="52">
        <f>(O95-N95)/N95</f>
        <v>0.15082738352442246</v>
      </c>
    </row>
    <row r="96" spans="1:16" ht="26.25" customHeight="1" thickBot="1" x14ac:dyDescent="0.3">
      <c r="A96" s="12" t="s">
        <v>18</v>
      </c>
      <c r="B96" s="17">
        <v>282263.28000000003</v>
      </c>
      <c r="C96" s="145">
        <v>266356.02999999985</v>
      </c>
      <c r="D96" s="243">
        <f>SUM(D68:D95)</f>
        <v>1</v>
      </c>
      <c r="E96" s="244">
        <f>SUM(E68:E95)</f>
        <v>0.99999999999999978</v>
      </c>
      <c r="F96" s="57">
        <f>(C96-B96)/B96</f>
        <v>-5.6356072954300583E-2</v>
      </c>
      <c r="G96" s="1"/>
      <c r="H96" s="17">
        <v>98071.502999999968</v>
      </c>
      <c r="I96" s="145">
        <v>101059.07800000001</v>
      </c>
      <c r="J96" s="255">
        <f t="shared" si="35"/>
        <v>1</v>
      </c>
      <c r="K96" s="244">
        <f t="shared" si="36"/>
        <v>1</v>
      </c>
      <c r="L96" s="57">
        <f t="shared" si="30"/>
        <v>3.0463232525354912E-2</v>
      </c>
      <c r="M96" s="1"/>
      <c r="N96" s="37">
        <f t="shared" si="31"/>
        <v>3.4744690488964758</v>
      </c>
      <c r="O96" s="150">
        <f t="shared" si="32"/>
        <v>3.7941351656277527</v>
      </c>
      <c r="P96" s="57">
        <f>(O96-N96)/N96</f>
        <v>9.2004306912103831E-2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82" workbookViewId="0">
      <selection activeCell="E104" sqref="E104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L5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49923.459999999992</v>
      </c>
      <c r="C7" s="147">
        <v>46946.84</v>
      </c>
      <c r="D7" s="247">
        <f>B7/$B$33</f>
        <v>0.20441464914341997</v>
      </c>
      <c r="E7" s="246">
        <f>C7/$C$33</f>
        <v>0.20413494354103998</v>
      </c>
      <c r="F7" s="52">
        <f>(C7-B7)/B7</f>
        <v>-5.9623671916970412E-2</v>
      </c>
      <c r="H7" s="39">
        <v>13154.810000000001</v>
      </c>
      <c r="I7" s="147">
        <v>13528.200999999999</v>
      </c>
      <c r="J7" s="247">
        <f>H7/$H$33</f>
        <v>0.22842891822333264</v>
      </c>
      <c r="K7" s="246">
        <f>I7/$I$33</f>
        <v>0.23185464040621676</v>
      </c>
      <c r="L7" s="52">
        <f t="shared" ref="L7:L33" si="0">(I7-H7)/H7</f>
        <v>2.8384370431803863E-2</v>
      </c>
      <c r="N7" s="27">
        <f t="shared" ref="N7:O33" si="1">(H7/B7)*10</f>
        <v>2.6349956513430768</v>
      </c>
      <c r="O7" s="151">
        <f t="shared" si="1"/>
        <v>2.8815999117299484</v>
      </c>
      <c r="P7" s="61">
        <f>(O7-N7)/N7</f>
        <v>9.3588109058614824E-2</v>
      </c>
    </row>
    <row r="8" spans="1:16" ht="20.100000000000001" customHeight="1" x14ac:dyDescent="0.25">
      <c r="A8" s="8" t="s">
        <v>169</v>
      </c>
      <c r="B8" s="19">
        <v>56626.889999999992</v>
      </c>
      <c r="C8" s="140">
        <v>39733.369999999995</v>
      </c>
      <c r="D8" s="247">
        <f t="shared" ref="D8:D32" si="2">B8/$B$33</f>
        <v>0.23186225176366054</v>
      </c>
      <c r="E8" s="215">
        <f t="shared" ref="E8:E32" si="3">C8/$C$33</f>
        <v>0.17276922667521927</v>
      </c>
      <c r="F8" s="52">
        <f t="shared" ref="F8:F33" si="4">(C8-B8)/B8</f>
        <v>-0.29833035153440352</v>
      </c>
      <c r="H8" s="19">
        <v>11001.266</v>
      </c>
      <c r="I8" s="140">
        <v>8177.2400000000007</v>
      </c>
      <c r="J8" s="247">
        <f t="shared" ref="J8:J32" si="5">H8/$H$33</f>
        <v>0.19103334000773325</v>
      </c>
      <c r="K8" s="215">
        <f t="shared" ref="K8:K32" si="6">I8/$I$33</f>
        <v>0.14014657527008448</v>
      </c>
      <c r="L8" s="52">
        <f t="shared" si="0"/>
        <v>-0.25670009251662479</v>
      </c>
      <c r="N8" s="27">
        <f t="shared" si="1"/>
        <v>1.9427635881115846</v>
      </c>
      <c r="O8" s="152">
        <f t="shared" si="1"/>
        <v>2.0580283021550909</v>
      </c>
      <c r="P8" s="52">
        <f t="shared" ref="P8:P71" si="7">(O8-N8)/N8</f>
        <v>5.9330283287606075E-2</v>
      </c>
    </row>
    <row r="9" spans="1:16" ht="20.100000000000001" customHeight="1" x14ac:dyDescent="0.25">
      <c r="A9" s="8" t="s">
        <v>165</v>
      </c>
      <c r="B9" s="19">
        <v>15606.740000000002</v>
      </c>
      <c r="C9" s="140">
        <v>18053.740000000002</v>
      </c>
      <c r="D9" s="247">
        <f t="shared" si="2"/>
        <v>6.3902747954019595E-2</v>
      </c>
      <c r="E9" s="215">
        <f t="shared" si="3"/>
        <v>7.8501539094103359E-2</v>
      </c>
      <c r="F9" s="52">
        <f t="shared" si="4"/>
        <v>0.15679123250595575</v>
      </c>
      <c r="H9" s="19">
        <v>3581.6849999999999</v>
      </c>
      <c r="I9" s="140">
        <v>4341.1400000000003</v>
      </c>
      <c r="J9" s="247">
        <f t="shared" si="5"/>
        <v>6.2194773620199532E-2</v>
      </c>
      <c r="K9" s="215">
        <f t="shared" si="6"/>
        <v>7.4401130915562524E-2</v>
      </c>
      <c r="L9" s="52">
        <f t="shared" si="0"/>
        <v>0.21203846792780504</v>
      </c>
      <c r="N9" s="27">
        <f t="shared" si="1"/>
        <v>2.2949603825014062</v>
      </c>
      <c r="O9" s="152">
        <f t="shared" si="1"/>
        <v>2.4045654806150969</v>
      </c>
      <c r="P9" s="52">
        <f t="shared" si="7"/>
        <v>4.7759037127353778E-2</v>
      </c>
    </row>
    <row r="10" spans="1:16" ht="20.100000000000001" customHeight="1" x14ac:dyDescent="0.25">
      <c r="A10" s="8" t="s">
        <v>174</v>
      </c>
      <c r="B10" s="19">
        <v>19888.510000000002</v>
      </c>
      <c r="C10" s="140">
        <v>19900.96</v>
      </c>
      <c r="D10" s="247">
        <f t="shared" si="2"/>
        <v>8.1434716136169261E-2</v>
      </c>
      <c r="E10" s="215">
        <f t="shared" si="3"/>
        <v>8.6533648399178625E-2</v>
      </c>
      <c r="F10" s="52">
        <f t="shared" si="4"/>
        <v>6.2598957890747412E-4</v>
      </c>
      <c r="H10" s="19">
        <v>4198.7659999999996</v>
      </c>
      <c r="I10" s="140">
        <v>4274.6629999999996</v>
      </c>
      <c r="J10" s="247">
        <f t="shared" si="5"/>
        <v>7.2910180782003634E-2</v>
      </c>
      <c r="K10" s="215">
        <f t="shared" si="6"/>
        <v>7.3261807148101932E-2</v>
      </c>
      <c r="L10" s="52">
        <f t="shared" si="0"/>
        <v>1.8076025194068909E-2</v>
      </c>
      <c r="N10" s="27">
        <f t="shared" si="1"/>
        <v>2.111151614676011</v>
      </c>
      <c r="O10" s="152">
        <f t="shared" si="1"/>
        <v>2.147968238718132</v>
      </c>
      <c r="P10" s="52">
        <f t="shared" si="7"/>
        <v>1.7439118908459415E-2</v>
      </c>
    </row>
    <row r="11" spans="1:16" ht="20.100000000000001" customHeight="1" x14ac:dyDescent="0.25">
      <c r="A11" s="8" t="s">
        <v>168</v>
      </c>
      <c r="B11" s="19">
        <v>11447.81</v>
      </c>
      <c r="C11" s="140">
        <v>11601.460000000001</v>
      </c>
      <c r="D11" s="247">
        <f t="shared" si="2"/>
        <v>4.6873755637340336E-2</v>
      </c>
      <c r="E11" s="215">
        <f t="shared" si="3"/>
        <v>5.0445639836326238E-2</v>
      </c>
      <c r="F11" s="52">
        <f t="shared" si="4"/>
        <v>1.3421781109225386E-2</v>
      </c>
      <c r="H11" s="19">
        <v>3592.0070000000005</v>
      </c>
      <c r="I11" s="140">
        <v>4044.84</v>
      </c>
      <c r="J11" s="247">
        <f t="shared" si="5"/>
        <v>6.2374011731118763E-2</v>
      </c>
      <c r="K11" s="215">
        <f t="shared" si="6"/>
        <v>6.9322959032075429E-2</v>
      </c>
      <c r="L11" s="52">
        <f t="shared" si="0"/>
        <v>0.12606684786527408</v>
      </c>
      <c r="N11" s="27">
        <f t="shared" si="1"/>
        <v>3.1377241585945264</v>
      </c>
      <c r="O11" s="152">
        <f t="shared" si="1"/>
        <v>3.4864922173588497</v>
      </c>
      <c r="P11" s="52">
        <f t="shared" si="7"/>
        <v>0.11115319293093828</v>
      </c>
    </row>
    <row r="12" spans="1:16" ht="20.100000000000001" customHeight="1" x14ac:dyDescent="0.25">
      <c r="A12" s="8" t="s">
        <v>167</v>
      </c>
      <c r="B12" s="19">
        <v>19115.039999999997</v>
      </c>
      <c r="C12" s="140">
        <v>15761.83</v>
      </c>
      <c r="D12" s="247">
        <f t="shared" si="2"/>
        <v>7.8267696088420921E-2</v>
      </c>
      <c r="E12" s="215">
        <f t="shared" si="3"/>
        <v>6.8535822158711221E-2</v>
      </c>
      <c r="F12" s="52">
        <f t="shared" si="4"/>
        <v>-0.17542259916798489</v>
      </c>
      <c r="H12" s="19">
        <v>4265.7139999999999</v>
      </c>
      <c r="I12" s="140">
        <v>3566.1509999999998</v>
      </c>
      <c r="J12" s="247">
        <f t="shared" si="5"/>
        <v>7.4072710626008662E-2</v>
      </c>
      <c r="K12" s="215">
        <f t="shared" si="6"/>
        <v>6.1118892137932479E-2</v>
      </c>
      <c r="L12" s="52">
        <f t="shared" si="0"/>
        <v>-0.16399669551216986</v>
      </c>
      <c r="N12" s="27">
        <f t="shared" si="1"/>
        <v>2.2316008755409356</v>
      </c>
      <c r="O12" s="152">
        <f t="shared" si="1"/>
        <v>2.2625234506399319</v>
      </c>
      <c r="P12" s="52">
        <f t="shared" si="7"/>
        <v>1.3856678153301383E-2</v>
      </c>
    </row>
    <row r="13" spans="1:16" ht="20.100000000000001" customHeight="1" x14ac:dyDescent="0.25">
      <c r="A13" s="8" t="s">
        <v>166</v>
      </c>
      <c r="B13" s="19">
        <v>11929.73</v>
      </c>
      <c r="C13" s="140">
        <v>12821.01</v>
      </c>
      <c r="D13" s="247">
        <f t="shared" si="2"/>
        <v>4.8847006443979081E-2</v>
      </c>
      <c r="E13" s="215">
        <f t="shared" si="3"/>
        <v>5.5748505170723078E-2</v>
      </c>
      <c r="F13" s="52">
        <f t="shared" si="4"/>
        <v>7.4710827487294407E-2</v>
      </c>
      <c r="H13" s="19">
        <v>2778.7020000000002</v>
      </c>
      <c r="I13" s="140">
        <v>3465.2450000000003</v>
      </c>
      <c r="J13" s="247">
        <f t="shared" si="5"/>
        <v>4.8251239806961166E-2</v>
      </c>
      <c r="K13" s="215">
        <f t="shared" si="6"/>
        <v>5.9389502964543525E-2</v>
      </c>
      <c r="L13" s="52">
        <f t="shared" si="0"/>
        <v>0.24707327378034782</v>
      </c>
      <c r="N13" s="27">
        <f t="shared" si="1"/>
        <v>2.3292245507651894</v>
      </c>
      <c r="O13" s="152">
        <f t="shared" si="1"/>
        <v>2.7027862859478313</v>
      </c>
      <c r="P13" s="52">
        <f t="shared" si="7"/>
        <v>0.16038030127233571</v>
      </c>
    </row>
    <row r="14" spans="1:16" ht="20.100000000000001" customHeight="1" x14ac:dyDescent="0.25">
      <c r="A14" s="8" t="s">
        <v>176</v>
      </c>
      <c r="B14" s="19">
        <v>4910.79</v>
      </c>
      <c r="C14" s="140">
        <v>7772.63</v>
      </c>
      <c r="D14" s="247">
        <f t="shared" si="2"/>
        <v>2.0107528902584385E-2</v>
      </c>
      <c r="E14" s="215">
        <f t="shared" si="3"/>
        <v>3.379706464195234E-2</v>
      </c>
      <c r="F14" s="52">
        <f t="shared" si="4"/>
        <v>0.58276570572148267</v>
      </c>
      <c r="H14" s="19">
        <v>1152.79</v>
      </c>
      <c r="I14" s="140">
        <v>1802.1809999999998</v>
      </c>
      <c r="J14" s="247">
        <f t="shared" si="5"/>
        <v>2.0017816497439004E-2</v>
      </c>
      <c r="K14" s="215">
        <f t="shared" si="6"/>
        <v>3.0886887894548291E-2</v>
      </c>
      <c r="L14" s="52">
        <f t="shared" si="0"/>
        <v>0.56332115996842436</v>
      </c>
      <c r="N14" s="27">
        <f t="shared" si="1"/>
        <v>2.3474634427454646</v>
      </c>
      <c r="O14" s="152">
        <f t="shared" si="1"/>
        <v>2.3186244553002004</v>
      </c>
      <c r="P14" s="52">
        <f t="shared" si="7"/>
        <v>-1.2285169992481604E-2</v>
      </c>
    </row>
    <row r="15" spans="1:16" ht="20.100000000000001" customHeight="1" x14ac:dyDescent="0.25">
      <c r="A15" s="8" t="s">
        <v>175</v>
      </c>
      <c r="B15" s="19">
        <v>4962.1499999999996</v>
      </c>
      <c r="C15" s="140">
        <v>4823.8900000000003</v>
      </c>
      <c r="D15" s="247">
        <f t="shared" si="2"/>
        <v>2.0317825552295884E-2</v>
      </c>
      <c r="E15" s="215">
        <f t="shared" si="3"/>
        <v>2.0975309792910183E-2</v>
      </c>
      <c r="F15" s="52">
        <f t="shared" si="4"/>
        <v>-2.7862922321977231E-2</v>
      </c>
      <c r="H15" s="19">
        <v>1574.2939999999999</v>
      </c>
      <c r="I15" s="140">
        <v>1725.49</v>
      </c>
      <c r="J15" s="247">
        <f t="shared" si="5"/>
        <v>2.7337093837576001E-2</v>
      </c>
      <c r="K15" s="215">
        <f t="shared" si="6"/>
        <v>2.9572510304549951E-2</v>
      </c>
      <c r="L15" s="52">
        <f t="shared" si="0"/>
        <v>9.6040510857565459E-2</v>
      </c>
      <c r="N15" s="27">
        <f t="shared" si="1"/>
        <v>3.1726046169503137</v>
      </c>
      <c r="O15" s="152">
        <f t="shared" si="1"/>
        <v>3.5769679656874431</v>
      </c>
      <c r="P15" s="52">
        <f t="shared" si="7"/>
        <v>0.12745469340135621</v>
      </c>
    </row>
    <row r="16" spans="1:16" ht="20.100000000000001" customHeight="1" x14ac:dyDescent="0.25">
      <c r="A16" s="8" t="s">
        <v>173</v>
      </c>
      <c r="B16" s="19">
        <v>6359.35</v>
      </c>
      <c r="C16" s="140">
        <v>5170.5999999999995</v>
      </c>
      <c r="D16" s="247">
        <f t="shared" si="2"/>
        <v>2.6038746093123514E-2</v>
      </c>
      <c r="E16" s="215">
        <f t="shared" si="3"/>
        <v>2.2482879339127005E-2</v>
      </c>
      <c r="F16" s="52">
        <f t="shared" si="4"/>
        <v>-0.18692948178666072</v>
      </c>
      <c r="H16" s="19">
        <v>1764.9270000000001</v>
      </c>
      <c r="I16" s="140">
        <v>1493.9</v>
      </c>
      <c r="J16" s="247">
        <f t="shared" si="5"/>
        <v>3.0647372736903974E-2</v>
      </c>
      <c r="K16" s="215">
        <f t="shared" si="6"/>
        <v>2.5603378254273959E-2</v>
      </c>
      <c r="L16" s="52">
        <f t="shared" si="0"/>
        <v>-0.15356272525719195</v>
      </c>
      <c r="N16" s="27">
        <f t="shared" si="1"/>
        <v>2.775326094648038</v>
      </c>
      <c r="O16" s="152">
        <f t="shared" si="1"/>
        <v>2.8892198197501262</v>
      </c>
      <c r="P16" s="52">
        <f t="shared" si="7"/>
        <v>4.1037961384689813E-2</v>
      </c>
    </row>
    <row r="17" spans="1:16" ht="20.100000000000001" customHeight="1" x14ac:dyDescent="0.25">
      <c r="A17" s="8" t="s">
        <v>186</v>
      </c>
      <c r="B17" s="19">
        <v>3990.8200000000006</v>
      </c>
      <c r="C17" s="140">
        <v>6703.02</v>
      </c>
      <c r="D17" s="247">
        <f t="shared" si="2"/>
        <v>1.6340655677602144E-2</v>
      </c>
      <c r="E17" s="215">
        <f t="shared" si="3"/>
        <v>2.9146170631600805E-2</v>
      </c>
      <c r="F17" s="52">
        <f t="shared" si="4"/>
        <v>0.67960970427130252</v>
      </c>
      <c r="H17" s="19">
        <v>875.3570000000002</v>
      </c>
      <c r="I17" s="140">
        <v>1367.1409999999998</v>
      </c>
      <c r="J17" s="247">
        <f t="shared" si="5"/>
        <v>1.5200284349923853E-2</v>
      </c>
      <c r="K17" s="215">
        <f t="shared" si="6"/>
        <v>2.343090444469265E-2</v>
      </c>
      <c r="L17" s="52">
        <f t="shared" si="0"/>
        <v>0.56180963881022206</v>
      </c>
      <c r="N17" s="27">
        <f t="shared" si="1"/>
        <v>2.1934264136192563</v>
      </c>
      <c r="O17" s="152">
        <f t="shared" si="1"/>
        <v>2.0395896178140598</v>
      </c>
      <c r="P17" s="52">
        <f t="shared" si="7"/>
        <v>-7.013538035741923E-2</v>
      </c>
    </row>
    <row r="18" spans="1:16" ht="20.100000000000001" customHeight="1" x14ac:dyDescent="0.25">
      <c r="A18" s="8" t="s">
        <v>171</v>
      </c>
      <c r="B18" s="19">
        <v>4465</v>
      </c>
      <c r="C18" s="140">
        <v>4795.2800000000007</v>
      </c>
      <c r="D18" s="247">
        <f t="shared" si="2"/>
        <v>1.8282214582590436E-2</v>
      </c>
      <c r="E18" s="215">
        <f t="shared" si="3"/>
        <v>2.0850907368067335E-2</v>
      </c>
      <c r="F18" s="52">
        <f t="shared" si="4"/>
        <v>7.3970884658454791E-2</v>
      </c>
      <c r="H18" s="19">
        <v>1001.8750000000001</v>
      </c>
      <c r="I18" s="140">
        <v>1104.9030000000002</v>
      </c>
      <c r="J18" s="247">
        <f t="shared" si="5"/>
        <v>1.7397227511837979E-2</v>
      </c>
      <c r="K18" s="215">
        <f t="shared" si="6"/>
        <v>1.8936508095108152E-2</v>
      </c>
      <c r="L18" s="52">
        <f t="shared" si="0"/>
        <v>0.10283518402994397</v>
      </c>
      <c r="N18" s="27">
        <f t="shared" si="1"/>
        <v>2.2438409854423296</v>
      </c>
      <c r="O18" s="152">
        <f t="shared" si="1"/>
        <v>2.3041469945446358</v>
      </c>
      <c r="P18" s="52">
        <f t="shared" si="7"/>
        <v>2.6876240113966034E-2</v>
      </c>
    </row>
    <row r="19" spans="1:16" ht="20.100000000000001" customHeight="1" x14ac:dyDescent="0.25">
      <c r="A19" s="8" t="s">
        <v>182</v>
      </c>
      <c r="B19" s="19">
        <v>4037.9399999999996</v>
      </c>
      <c r="C19" s="140">
        <v>3484.9500000000003</v>
      </c>
      <c r="D19" s="247">
        <f t="shared" si="2"/>
        <v>1.6533591388941817E-2</v>
      </c>
      <c r="E19" s="215">
        <f t="shared" si="3"/>
        <v>1.5153311095983188E-2</v>
      </c>
      <c r="F19" s="52">
        <f t="shared" si="4"/>
        <v>-0.13694854306899046</v>
      </c>
      <c r="H19" s="19">
        <v>1038.9590000000001</v>
      </c>
      <c r="I19" s="140">
        <v>1018.842</v>
      </c>
      <c r="J19" s="247">
        <f t="shared" si="5"/>
        <v>1.8041178888056571E-2</v>
      </c>
      <c r="K19" s="215">
        <f t="shared" si="6"/>
        <v>1.7461541674369762E-2</v>
      </c>
      <c r="L19" s="52">
        <f t="shared" si="0"/>
        <v>-1.9362650499201675E-2</v>
      </c>
      <c r="N19" s="27">
        <f t="shared" si="1"/>
        <v>2.5729926645764922</v>
      </c>
      <c r="O19" s="152">
        <f t="shared" si="1"/>
        <v>2.9235484009813621</v>
      </c>
      <c r="P19" s="52">
        <f t="shared" si="7"/>
        <v>0.13624435904195259</v>
      </c>
    </row>
    <row r="20" spans="1:16" ht="20.100000000000001" customHeight="1" x14ac:dyDescent="0.25">
      <c r="A20" s="8" t="s">
        <v>207</v>
      </c>
      <c r="B20" s="19">
        <v>2204.09</v>
      </c>
      <c r="C20" s="140">
        <v>3476.91</v>
      </c>
      <c r="D20" s="247">
        <f t="shared" si="2"/>
        <v>9.0247808150821403E-3</v>
      </c>
      <c r="E20" s="215">
        <f t="shared" si="3"/>
        <v>1.5118351449155626E-2</v>
      </c>
      <c r="F20" s="52">
        <f t="shared" si="4"/>
        <v>0.57748095585933412</v>
      </c>
      <c r="H20" s="19">
        <v>461.10099999999994</v>
      </c>
      <c r="I20" s="140">
        <v>801.27599999999995</v>
      </c>
      <c r="J20" s="247">
        <f t="shared" si="5"/>
        <v>8.0068661289442317E-3</v>
      </c>
      <c r="K20" s="215">
        <f t="shared" si="6"/>
        <v>1.3732761573111733E-2</v>
      </c>
      <c r="L20" s="52">
        <f t="shared" si="0"/>
        <v>0.73774509272372013</v>
      </c>
      <c r="N20" s="27">
        <f t="shared" si="1"/>
        <v>2.0920243728704362</v>
      </c>
      <c r="O20" s="152">
        <f t="shared" si="1"/>
        <v>2.3045635348628526</v>
      </c>
      <c r="P20" s="52">
        <f t="shared" si="7"/>
        <v>0.10159497410672827</v>
      </c>
    </row>
    <row r="21" spans="1:16" ht="20.100000000000001" customHeight="1" x14ac:dyDescent="0.25">
      <c r="A21" s="8" t="s">
        <v>188</v>
      </c>
      <c r="B21" s="19">
        <v>1951.14</v>
      </c>
      <c r="C21" s="140">
        <v>3564.3900000000003</v>
      </c>
      <c r="D21" s="247">
        <f t="shared" si="2"/>
        <v>7.9890616261311317E-3</v>
      </c>
      <c r="E21" s="215">
        <f t="shared" si="3"/>
        <v>1.5498733278070422E-2</v>
      </c>
      <c r="F21" s="52">
        <f t="shared" si="4"/>
        <v>0.82682431809096224</v>
      </c>
      <c r="H21" s="19">
        <v>476.89700000000005</v>
      </c>
      <c r="I21" s="140">
        <v>750.25900000000001</v>
      </c>
      <c r="J21" s="247">
        <f t="shared" si="5"/>
        <v>8.2811584366442887E-3</v>
      </c>
      <c r="K21" s="215">
        <f t="shared" si="6"/>
        <v>1.2858400807064279E-2</v>
      </c>
      <c r="L21" s="52">
        <f t="shared" si="0"/>
        <v>0.57320972872548981</v>
      </c>
      <c r="N21" s="27">
        <f t="shared" si="1"/>
        <v>2.4441967260165853</v>
      </c>
      <c r="O21" s="152">
        <f t="shared" si="1"/>
        <v>2.1048734846635746</v>
      </c>
      <c r="P21" s="52">
        <f t="shared" si="7"/>
        <v>-0.13882812203337688</v>
      </c>
    </row>
    <row r="22" spans="1:16" ht="20.100000000000001" customHeight="1" x14ac:dyDescent="0.25">
      <c r="A22" s="8" t="s">
        <v>209</v>
      </c>
      <c r="B22" s="19">
        <v>2831.87</v>
      </c>
      <c r="C22" s="140">
        <v>2692.58</v>
      </c>
      <c r="D22" s="247">
        <f t="shared" si="2"/>
        <v>1.1595264279955291E-2</v>
      </c>
      <c r="E22" s="215">
        <f t="shared" si="3"/>
        <v>1.1707916151113332E-2</v>
      </c>
      <c r="F22" s="52">
        <f t="shared" si="4"/>
        <v>-4.9186579892438555E-2</v>
      </c>
      <c r="H22" s="19">
        <v>558.49</v>
      </c>
      <c r="I22" s="140">
        <v>522.35300000000007</v>
      </c>
      <c r="J22" s="247">
        <f t="shared" si="5"/>
        <v>9.6979938546090001E-3</v>
      </c>
      <c r="K22" s="215">
        <f t="shared" si="6"/>
        <v>8.9524074176683625E-3</v>
      </c>
      <c r="L22" s="52">
        <f t="shared" ref="L22" si="8">(I22-H22)/H22</f>
        <v>-6.4704829092732091E-2</v>
      </c>
      <c r="N22" s="27">
        <f t="shared" ref="N22" si="9">(H22/B22)*10</f>
        <v>1.9721597389710688</v>
      </c>
      <c r="O22" s="152">
        <f t="shared" ref="O22" si="10">(I22/C22)*10</f>
        <v>1.9399720713962076</v>
      </c>
      <c r="P22" s="52">
        <f t="shared" ref="P22" si="11">(O22-N22)/N22</f>
        <v>-1.6321024579709929E-2</v>
      </c>
    </row>
    <row r="23" spans="1:16" ht="20.100000000000001" customHeight="1" x14ac:dyDescent="0.25">
      <c r="A23" s="8" t="s">
        <v>170</v>
      </c>
      <c r="B23" s="19">
        <v>1667.3899999999999</v>
      </c>
      <c r="C23" s="140">
        <v>1562.64</v>
      </c>
      <c r="D23" s="247">
        <f t="shared" si="2"/>
        <v>6.8272299603282117E-3</v>
      </c>
      <c r="E23" s="215">
        <f t="shared" si="3"/>
        <v>6.7946943431117139E-3</v>
      </c>
      <c r="F23" s="52">
        <f t="shared" si="4"/>
        <v>-6.2822734933038929E-2</v>
      </c>
      <c r="H23" s="19">
        <v>505.50100000000009</v>
      </c>
      <c r="I23" s="140">
        <v>502.29900000000004</v>
      </c>
      <c r="J23" s="247">
        <f t="shared" si="5"/>
        <v>8.7778574217957442E-3</v>
      </c>
      <c r="K23" s="215">
        <f t="shared" si="6"/>
        <v>8.6087096149297521E-3</v>
      </c>
      <c r="L23" s="52">
        <f t="shared" si="0"/>
        <v>-6.3343099222356722E-3</v>
      </c>
      <c r="N23" s="27">
        <f t="shared" si="1"/>
        <v>3.0316902464330484</v>
      </c>
      <c r="O23" s="152">
        <f t="shared" si="1"/>
        <v>3.2144255874673626</v>
      </c>
      <c r="P23" s="52">
        <f t="shared" si="7"/>
        <v>6.0275069740159788E-2</v>
      </c>
    </row>
    <row r="24" spans="1:16" ht="20.100000000000001" customHeight="1" x14ac:dyDescent="0.25">
      <c r="A24" s="8" t="s">
        <v>191</v>
      </c>
      <c r="B24" s="19">
        <v>4627.67</v>
      </c>
      <c r="C24" s="140">
        <v>2631.95</v>
      </c>
      <c r="D24" s="247">
        <f t="shared" si="2"/>
        <v>1.8948276810171621E-2</v>
      </c>
      <c r="E24" s="215">
        <f t="shared" si="3"/>
        <v>1.1444283889029383E-2</v>
      </c>
      <c r="F24" s="52">
        <f t="shared" si="4"/>
        <v>-0.43125806291286983</v>
      </c>
      <c r="H24" s="19">
        <v>780.654</v>
      </c>
      <c r="I24" s="140">
        <v>495.28</v>
      </c>
      <c r="J24" s="247">
        <f t="shared" si="5"/>
        <v>1.3555798124542847E-2</v>
      </c>
      <c r="K24" s="215">
        <f t="shared" si="6"/>
        <v>8.4884136701096503E-3</v>
      </c>
      <c r="L24" s="52">
        <f t="shared" si="0"/>
        <v>-0.36555759657927844</v>
      </c>
      <c r="N24" s="27">
        <f t="shared" si="1"/>
        <v>1.6869266823260951</v>
      </c>
      <c r="O24" s="152">
        <f t="shared" si="1"/>
        <v>1.8817986663880393</v>
      </c>
      <c r="P24" s="52">
        <f t="shared" si="7"/>
        <v>0.11551894110373316</v>
      </c>
    </row>
    <row r="25" spans="1:16" ht="20.100000000000001" customHeight="1" x14ac:dyDescent="0.25">
      <c r="A25" s="8" t="s">
        <v>179</v>
      </c>
      <c r="B25" s="19">
        <v>1654.9300000000003</v>
      </c>
      <c r="C25" s="140">
        <v>1656.79</v>
      </c>
      <c r="D25" s="247">
        <f t="shared" si="2"/>
        <v>6.7762117310563039E-3</v>
      </c>
      <c r="E25" s="215">
        <f t="shared" si="3"/>
        <v>7.2040787646060868E-3</v>
      </c>
      <c r="F25" s="52">
        <f t="shared" si="4"/>
        <v>1.1239146066599024E-3</v>
      </c>
      <c r="H25" s="19">
        <v>463.57000000000005</v>
      </c>
      <c r="I25" s="140">
        <v>466.346</v>
      </c>
      <c r="J25" s="247">
        <f t="shared" si="5"/>
        <v>8.0497394961075303E-3</v>
      </c>
      <c r="K25" s="215">
        <f t="shared" si="6"/>
        <v>7.9925249584092938E-3</v>
      </c>
      <c r="L25" s="52">
        <f t="shared" si="0"/>
        <v>5.9883081303793457E-3</v>
      </c>
      <c r="N25" s="27">
        <f t="shared" si="1"/>
        <v>2.801145667792595</v>
      </c>
      <c r="O25" s="152">
        <f t="shared" si="1"/>
        <v>2.8147562455108979</v>
      </c>
      <c r="P25" s="52">
        <f t="shared" si="7"/>
        <v>4.858932498511763E-3</v>
      </c>
    </row>
    <row r="26" spans="1:16" ht="20.100000000000001" customHeight="1" x14ac:dyDescent="0.25">
      <c r="A26" s="8" t="s">
        <v>189</v>
      </c>
      <c r="B26" s="19">
        <v>951.12</v>
      </c>
      <c r="C26" s="140">
        <v>1702.69</v>
      </c>
      <c r="D26" s="247">
        <f t="shared" si="2"/>
        <v>3.8944187981620193E-3</v>
      </c>
      <c r="E26" s="215">
        <f t="shared" si="3"/>
        <v>7.4036618229873065E-3</v>
      </c>
      <c r="F26" s="52">
        <f t="shared" si="4"/>
        <v>0.79019471780637573</v>
      </c>
      <c r="H26" s="19">
        <v>222.19800000000001</v>
      </c>
      <c r="I26" s="140">
        <v>431.24099999999999</v>
      </c>
      <c r="J26" s="247">
        <f t="shared" si="5"/>
        <v>3.8583946686716161E-3</v>
      </c>
      <c r="K26" s="215">
        <f t="shared" si="6"/>
        <v>7.3908738481500477E-3</v>
      </c>
      <c r="L26" s="52">
        <f t="shared" si="0"/>
        <v>0.94079604676909767</v>
      </c>
      <c r="N26" s="27">
        <f t="shared" si="1"/>
        <v>2.3361720918496092</v>
      </c>
      <c r="O26" s="152">
        <f t="shared" si="1"/>
        <v>2.5327041328721025</v>
      </c>
      <c r="P26" s="52">
        <f t="shared" si="7"/>
        <v>8.4125669383754056E-2</v>
      </c>
    </row>
    <row r="27" spans="1:16" ht="20.100000000000001" customHeight="1" x14ac:dyDescent="0.25">
      <c r="A27" s="8" t="s">
        <v>178</v>
      </c>
      <c r="B27" s="19">
        <v>1666.4499999999998</v>
      </c>
      <c r="C27" s="140">
        <v>1104.4000000000001</v>
      </c>
      <c r="D27" s="247">
        <f t="shared" si="2"/>
        <v>6.8233810730476659E-3</v>
      </c>
      <c r="E27" s="215">
        <f t="shared" si="3"/>
        <v>4.8021684025319825E-3</v>
      </c>
      <c r="F27" s="52">
        <f t="shared" si="4"/>
        <v>-0.33727384559992785</v>
      </c>
      <c r="H27" s="19">
        <v>582.32599999999991</v>
      </c>
      <c r="I27" s="140">
        <v>390.89600000000002</v>
      </c>
      <c r="J27" s="247">
        <f t="shared" si="5"/>
        <v>1.0111898099122706E-2</v>
      </c>
      <c r="K27" s="215">
        <f t="shared" si="6"/>
        <v>6.6994163907106727E-3</v>
      </c>
      <c r="L27" s="52">
        <f t="shared" si="0"/>
        <v>-0.32873338988813811</v>
      </c>
      <c r="N27" s="27">
        <f t="shared" si="1"/>
        <v>3.4944102733355336</v>
      </c>
      <c r="O27" s="152">
        <f t="shared" si="1"/>
        <v>3.5394422310756974</v>
      </c>
      <c r="P27" s="52">
        <f t="shared" si="7"/>
        <v>1.2886854781702364E-2</v>
      </c>
    </row>
    <row r="28" spans="1:16" ht="20.100000000000001" customHeight="1" x14ac:dyDescent="0.25">
      <c r="A28" s="8" t="s">
        <v>177</v>
      </c>
      <c r="B28" s="19">
        <v>1184.92</v>
      </c>
      <c r="C28" s="140">
        <v>1351.68</v>
      </c>
      <c r="D28" s="247">
        <f t="shared" si="2"/>
        <v>4.8517271451742573E-3</v>
      </c>
      <c r="E28" s="215">
        <f t="shared" si="3"/>
        <v>5.8773949532184263E-3</v>
      </c>
      <c r="F28" s="52">
        <f t="shared" si="4"/>
        <v>0.14073523950984032</v>
      </c>
      <c r="H28" s="19">
        <v>291.45</v>
      </c>
      <c r="I28" s="140">
        <v>366.71500000000003</v>
      </c>
      <c r="J28" s="247">
        <f t="shared" si="5"/>
        <v>5.0609327094948758E-3</v>
      </c>
      <c r="K28" s="215">
        <f t="shared" si="6"/>
        <v>6.2849875202597733E-3</v>
      </c>
      <c r="L28" s="52">
        <f t="shared" si="0"/>
        <v>0.25824326642648843</v>
      </c>
      <c r="N28" s="27">
        <f t="shared" si="1"/>
        <v>2.4596597238632141</v>
      </c>
      <c r="O28" s="152">
        <f t="shared" si="1"/>
        <v>2.713031190814394</v>
      </c>
      <c r="P28" s="52">
        <f t="shared" si="7"/>
        <v>0.10301078010629343</v>
      </c>
    </row>
    <row r="29" spans="1:16" ht="20.100000000000001" customHeight="1" x14ac:dyDescent="0.25">
      <c r="A29" s="8" t="s">
        <v>180</v>
      </c>
      <c r="B29" s="19">
        <v>1087.76</v>
      </c>
      <c r="C29" s="140">
        <v>1162.02</v>
      </c>
      <c r="D29" s="247">
        <f t="shared" si="2"/>
        <v>4.4538996045595906E-3</v>
      </c>
      <c r="E29" s="215">
        <f t="shared" si="3"/>
        <v>5.052712538129495E-3</v>
      </c>
      <c r="F29" s="52">
        <f>(C29-B29)/B29</f>
        <v>6.8268735750533202E-2</v>
      </c>
      <c r="H29" s="19">
        <v>296.97399999999993</v>
      </c>
      <c r="I29" s="140">
        <v>344.71600000000001</v>
      </c>
      <c r="J29" s="247">
        <f t="shared" si="5"/>
        <v>5.156855139713608E-3</v>
      </c>
      <c r="K29" s="215">
        <f t="shared" si="6"/>
        <v>5.9079551096460955E-3</v>
      </c>
      <c r="L29" s="52">
        <f t="shared" si="0"/>
        <v>0.16076154814899649</v>
      </c>
      <c r="N29" s="27">
        <f t="shared" si="1"/>
        <v>2.7301426785320286</v>
      </c>
      <c r="O29" s="152">
        <f t="shared" si="1"/>
        <v>2.9665238119825821</v>
      </c>
      <c r="P29" s="52">
        <f>(O29-N29)/N29</f>
        <v>8.6581970718707379E-2</v>
      </c>
    </row>
    <row r="30" spans="1:16" ht="20.100000000000001" customHeight="1" x14ac:dyDescent="0.25">
      <c r="A30" s="8" t="s">
        <v>172</v>
      </c>
      <c r="B30" s="19">
        <v>1633.23</v>
      </c>
      <c r="C30" s="140">
        <v>1231.76</v>
      </c>
      <c r="D30" s="247">
        <f t="shared" si="2"/>
        <v>6.6873597587288188E-3</v>
      </c>
      <c r="E30" s="215">
        <f t="shared" si="3"/>
        <v>5.3559570368551202E-3</v>
      </c>
      <c r="F30" s="52">
        <f t="shared" si="4"/>
        <v>-0.24581351065067383</v>
      </c>
      <c r="H30" s="19">
        <v>370.149</v>
      </c>
      <c r="I30" s="140">
        <v>297.19299999999998</v>
      </c>
      <c r="J30" s="247">
        <f t="shared" si="5"/>
        <v>6.4275147760741768E-3</v>
      </c>
      <c r="K30" s="215">
        <f t="shared" si="6"/>
        <v>5.0934766674626411E-3</v>
      </c>
      <c r="L30" s="52">
        <f t="shared" si="0"/>
        <v>-0.19709900607593164</v>
      </c>
      <c r="N30" s="27">
        <f t="shared" si="1"/>
        <v>2.2663617494167996</v>
      </c>
      <c r="O30" s="152">
        <f t="shared" si="1"/>
        <v>2.4127508605572512</v>
      </c>
      <c r="P30" s="52">
        <f t="shared" si="7"/>
        <v>6.4592120467141564E-2</v>
      </c>
    </row>
    <row r="31" spans="1:16" ht="20.100000000000001" customHeight="1" x14ac:dyDescent="0.25">
      <c r="A31" s="8" t="s">
        <v>181</v>
      </c>
      <c r="B31" s="19">
        <v>48.3</v>
      </c>
      <c r="C31" s="140">
        <v>258.65000000000003</v>
      </c>
      <c r="D31" s="247">
        <f t="shared" si="2"/>
        <v>1.9776729324504322E-4</v>
      </c>
      <c r="E31" s="215">
        <f t="shared" si="3"/>
        <v>1.1246657527298962E-3</v>
      </c>
      <c r="F31" s="52">
        <f t="shared" si="4"/>
        <v>4.3550724637681171</v>
      </c>
      <c r="H31" s="19">
        <v>50.804000000000009</v>
      </c>
      <c r="I31" s="140">
        <v>280.83100000000002</v>
      </c>
      <c r="J31" s="247">
        <f t="shared" si="5"/>
        <v>8.8219463157720958E-4</v>
      </c>
      <c r="K31" s="215">
        <f t="shared" si="6"/>
        <v>4.8130546345311002E-3</v>
      </c>
      <c r="L31" s="52">
        <f t="shared" si="0"/>
        <v>4.5277340366900241</v>
      </c>
      <c r="N31" s="27">
        <f t="shared" si="1"/>
        <v>10.518426501035199</v>
      </c>
      <c r="O31" s="152">
        <f t="shared" si="1"/>
        <v>10.857568142277207</v>
      </c>
      <c r="P31" s="52">
        <f t="shared" si="7"/>
        <v>3.2242621195159846E-2</v>
      </c>
    </row>
    <row r="32" spans="1:16" ht="20.100000000000001" customHeight="1" thickBot="1" x14ac:dyDescent="0.3">
      <c r="A32" s="8" t="s">
        <v>17</v>
      </c>
      <c r="B32" s="19">
        <f>B33-SUM(B7:B31)</f>
        <v>9453.3299999998126</v>
      </c>
      <c r="C32" s="140">
        <f>C33-SUM(C7:C31)</f>
        <v>10013.399999999994</v>
      </c>
      <c r="D32" s="247">
        <f t="shared" si="2"/>
        <v>3.8707235740209678E-2</v>
      </c>
      <c r="E32" s="215">
        <f t="shared" si="3"/>
        <v>4.3540413873518403E-2</v>
      </c>
      <c r="F32" s="52">
        <f t="shared" si="4"/>
        <v>5.9245789578930674E-2</v>
      </c>
      <c r="H32" s="19">
        <f>H33-SUM(H7:H31)</f>
        <v>2546.9329999999827</v>
      </c>
      <c r="I32" s="140">
        <f>I33-SUM(I7:I31)</f>
        <v>2788.4270000000033</v>
      </c>
      <c r="J32" s="247">
        <f t="shared" si="5"/>
        <v>4.4226647893607224E-2</v>
      </c>
      <c r="K32" s="215">
        <f t="shared" si="6"/>
        <v>4.7789779245886913E-2</v>
      </c>
      <c r="L32" s="52">
        <f t="shared" si="0"/>
        <v>9.4817570780237351E-2</v>
      </c>
      <c r="N32" s="27">
        <f t="shared" si="1"/>
        <v>2.6942178047312781</v>
      </c>
      <c r="O32" s="152">
        <f t="shared" si="1"/>
        <v>2.7846955080192592</v>
      </c>
      <c r="P32" s="52">
        <f t="shared" si="7"/>
        <v>3.3582178519158505E-2</v>
      </c>
    </row>
    <row r="33" spans="1:16" ht="26.25" customHeight="1" thickBot="1" x14ac:dyDescent="0.3">
      <c r="A33" s="12" t="s">
        <v>18</v>
      </c>
      <c r="B33" s="17">
        <v>244226.42999999988</v>
      </c>
      <c r="C33" s="145">
        <v>229979.44000000003</v>
      </c>
      <c r="D33" s="243">
        <f>SUM(D7:D32)</f>
        <v>0.99999999999999956</v>
      </c>
      <c r="E33" s="244">
        <f>SUM(E7:E32)</f>
        <v>0.99999999999999956</v>
      </c>
      <c r="F33" s="57">
        <f t="shared" si="4"/>
        <v>-5.8335168720272626E-2</v>
      </c>
      <c r="G33" s="1"/>
      <c r="H33" s="17">
        <v>57588.198999999979</v>
      </c>
      <c r="I33" s="145">
        <v>58347.768999999993</v>
      </c>
      <c r="J33" s="243">
        <f>SUM(J7:J32)</f>
        <v>1.0000000000000002</v>
      </c>
      <c r="K33" s="244">
        <f>SUM(K7:K32)</f>
        <v>1.0000000000000002</v>
      </c>
      <c r="L33" s="57">
        <f t="shared" si="0"/>
        <v>1.3189681448451175E-2</v>
      </c>
      <c r="N33" s="29">
        <f t="shared" si="1"/>
        <v>2.3579839004320706</v>
      </c>
      <c r="O33" s="146">
        <f t="shared" si="1"/>
        <v>2.5370863151940881</v>
      </c>
      <c r="P33" s="57">
        <f t="shared" si="7"/>
        <v>7.5955741143609701E-2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L5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169</v>
      </c>
      <c r="B39" s="39">
        <v>56626.889999999992</v>
      </c>
      <c r="C39" s="147">
        <v>39733.369999999995</v>
      </c>
      <c r="D39" s="247">
        <f t="shared" ref="D39:D61" si="12">B39/$B$62</f>
        <v>0.46309044923876197</v>
      </c>
      <c r="E39" s="246">
        <f t="shared" ref="E39:E61" si="13">C39/$C$62</f>
        <v>0.35628356295668223</v>
      </c>
      <c r="F39" s="52">
        <f>(C39-B39)/B39</f>
        <v>-0.29833035153440352</v>
      </c>
      <c r="H39" s="39">
        <v>11001.266</v>
      </c>
      <c r="I39" s="147">
        <v>8177.2400000000007</v>
      </c>
      <c r="J39" s="247">
        <f t="shared" ref="J39:J61" si="14">H39/$H$62</f>
        <v>0.41811448116519795</v>
      </c>
      <c r="K39" s="246">
        <f t="shared" ref="K39:K61" si="15">I39/$I$62</f>
        <v>0.31989320567085894</v>
      </c>
      <c r="L39" s="52">
        <f t="shared" ref="L39:L62" si="16">(I39-H39)/H39</f>
        <v>-0.25670009251662479</v>
      </c>
      <c r="N39" s="27">
        <f t="shared" ref="N39:O62" si="17">(H39/B39)*10</f>
        <v>1.9427635881115846</v>
      </c>
      <c r="O39" s="151">
        <f t="shared" si="17"/>
        <v>2.0580283021550909</v>
      </c>
      <c r="P39" s="61">
        <f t="shared" si="7"/>
        <v>5.9330283287606075E-2</v>
      </c>
    </row>
    <row r="40" spans="1:16" ht="20.100000000000001" customHeight="1" x14ac:dyDescent="0.25">
      <c r="A40" s="38" t="s">
        <v>165</v>
      </c>
      <c r="B40" s="19">
        <v>15606.740000000002</v>
      </c>
      <c r="C40" s="140">
        <v>18053.740000000002</v>
      </c>
      <c r="D40" s="247">
        <f t="shared" si="12"/>
        <v>0.12763074641310088</v>
      </c>
      <c r="E40" s="215">
        <f t="shared" si="13"/>
        <v>0.16188535761989414</v>
      </c>
      <c r="F40" s="52">
        <f t="shared" ref="F40:F62" si="18">(C40-B40)/B40</f>
        <v>0.15679123250595575</v>
      </c>
      <c r="H40" s="19">
        <v>3581.6849999999999</v>
      </c>
      <c r="I40" s="140">
        <v>4341.1400000000003</v>
      </c>
      <c r="J40" s="247">
        <f t="shared" si="14"/>
        <v>0.13612563912845776</v>
      </c>
      <c r="K40" s="215">
        <f t="shared" si="15"/>
        <v>0.16982517216884824</v>
      </c>
      <c r="L40" s="52">
        <f t="shared" si="16"/>
        <v>0.21203846792780504</v>
      </c>
      <c r="N40" s="27">
        <f t="shared" si="17"/>
        <v>2.2949603825014062</v>
      </c>
      <c r="O40" s="152">
        <f t="shared" si="17"/>
        <v>2.4045654806150969</v>
      </c>
      <c r="P40" s="52">
        <f t="shared" si="7"/>
        <v>4.7759037127353778E-2</v>
      </c>
    </row>
    <row r="41" spans="1:16" ht="20.100000000000001" customHeight="1" x14ac:dyDescent="0.25">
      <c r="A41" s="38" t="s">
        <v>174</v>
      </c>
      <c r="B41" s="19">
        <v>19888.510000000002</v>
      </c>
      <c r="C41" s="140">
        <v>19900.96</v>
      </c>
      <c r="D41" s="247">
        <f t="shared" si="12"/>
        <v>0.16264673957177611</v>
      </c>
      <c r="E41" s="215">
        <f t="shared" si="13"/>
        <v>0.17844912060211393</v>
      </c>
      <c r="F41" s="52">
        <f t="shared" si="18"/>
        <v>6.2598957890747412E-4</v>
      </c>
      <c r="H41" s="19">
        <v>4198.7659999999996</v>
      </c>
      <c r="I41" s="140">
        <v>4274.6629999999996</v>
      </c>
      <c r="J41" s="247">
        <f t="shared" si="14"/>
        <v>0.15957844011989833</v>
      </c>
      <c r="K41" s="215">
        <f t="shared" si="15"/>
        <v>0.16722459536868314</v>
      </c>
      <c r="L41" s="52">
        <f t="shared" si="16"/>
        <v>1.8076025194068909E-2</v>
      </c>
      <c r="N41" s="27">
        <f t="shared" si="17"/>
        <v>2.111151614676011</v>
      </c>
      <c r="O41" s="152">
        <f t="shared" si="17"/>
        <v>2.147968238718132</v>
      </c>
      <c r="P41" s="52">
        <f t="shared" si="7"/>
        <v>1.7439118908459415E-2</v>
      </c>
    </row>
    <row r="42" spans="1:16" ht="20.100000000000001" customHeight="1" x14ac:dyDescent="0.25">
      <c r="A42" s="38" t="s">
        <v>176</v>
      </c>
      <c r="B42" s="19">
        <v>4910.79</v>
      </c>
      <c r="C42" s="140">
        <v>7772.63</v>
      </c>
      <c r="D42" s="247">
        <f t="shared" si="12"/>
        <v>4.0160071429266558E-2</v>
      </c>
      <c r="E42" s="215">
        <f t="shared" si="13"/>
        <v>6.9696084423344851E-2</v>
      </c>
      <c r="F42" s="52">
        <f t="shared" si="18"/>
        <v>0.58276570572148267</v>
      </c>
      <c r="H42" s="19">
        <v>1152.79</v>
      </c>
      <c r="I42" s="140">
        <v>1802.1809999999998</v>
      </c>
      <c r="J42" s="247">
        <f t="shared" si="14"/>
        <v>4.3812975046910833E-2</v>
      </c>
      <c r="K42" s="215">
        <f t="shared" si="15"/>
        <v>7.0501227466616384E-2</v>
      </c>
      <c r="L42" s="52">
        <f t="shared" si="16"/>
        <v>0.56332115996842436</v>
      </c>
      <c r="N42" s="27">
        <f t="shared" si="17"/>
        <v>2.3474634427454646</v>
      </c>
      <c r="O42" s="152">
        <f t="shared" si="17"/>
        <v>2.3186244553002004</v>
      </c>
      <c r="P42" s="52">
        <f t="shared" si="7"/>
        <v>-1.2285169992481604E-2</v>
      </c>
    </row>
    <row r="43" spans="1:16" ht="20.100000000000001" customHeight="1" x14ac:dyDescent="0.25">
      <c r="A43" s="38" t="s">
        <v>175</v>
      </c>
      <c r="B43" s="19">
        <v>4962.1499999999996</v>
      </c>
      <c r="C43" s="140">
        <v>4823.8900000000003</v>
      </c>
      <c r="D43" s="247">
        <f t="shared" si="12"/>
        <v>4.058008964804747E-2</v>
      </c>
      <c r="E43" s="215">
        <f t="shared" si="13"/>
        <v>4.3255145901571153E-2</v>
      </c>
      <c r="F43" s="52">
        <f t="shared" si="18"/>
        <v>-2.7862922321977231E-2</v>
      </c>
      <c r="H43" s="19">
        <v>1574.2939999999999</v>
      </c>
      <c r="I43" s="140">
        <v>1725.49</v>
      </c>
      <c r="J43" s="247">
        <f t="shared" si="14"/>
        <v>5.983267007737874E-2</v>
      </c>
      <c r="K43" s="215">
        <f t="shared" si="15"/>
        <v>6.7501079514972084E-2</v>
      </c>
      <c r="L43" s="52">
        <f t="shared" si="16"/>
        <v>9.6040510857565459E-2</v>
      </c>
      <c r="N43" s="27">
        <f t="shared" si="17"/>
        <v>3.1726046169503137</v>
      </c>
      <c r="O43" s="152">
        <f t="shared" si="17"/>
        <v>3.5769679656874431</v>
      </c>
      <c r="P43" s="52">
        <f t="shared" si="7"/>
        <v>0.12745469340135621</v>
      </c>
    </row>
    <row r="44" spans="1:16" ht="20.100000000000001" customHeight="1" x14ac:dyDescent="0.25">
      <c r="A44" s="38" t="s">
        <v>171</v>
      </c>
      <c r="B44" s="19">
        <v>4465</v>
      </c>
      <c r="C44" s="140">
        <v>4795.2800000000007</v>
      </c>
      <c r="D44" s="247">
        <f t="shared" si="12"/>
        <v>3.6514434323535558E-2</v>
      </c>
      <c r="E44" s="215">
        <f t="shared" si="13"/>
        <v>4.2998604039247608E-2</v>
      </c>
      <c r="F44" s="52">
        <f t="shared" si="18"/>
        <v>7.3970884658454791E-2</v>
      </c>
      <c r="H44" s="19">
        <v>1001.8750000000001</v>
      </c>
      <c r="I44" s="140">
        <v>1104.9030000000002</v>
      </c>
      <c r="J44" s="247">
        <f t="shared" si="14"/>
        <v>3.8077294542044775E-2</v>
      </c>
      <c r="K44" s="215">
        <f t="shared" si="15"/>
        <v>4.3223748187083799E-2</v>
      </c>
      <c r="L44" s="52">
        <f t="shared" si="16"/>
        <v>0.10283518402994397</v>
      </c>
      <c r="N44" s="27">
        <f t="shared" si="17"/>
        <v>2.2438409854423296</v>
      </c>
      <c r="O44" s="152">
        <f t="shared" si="17"/>
        <v>2.3041469945446358</v>
      </c>
      <c r="P44" s="52">
        <f t="shared" si="7"/>
        <v>2.6876240113966034E-2</v>
      </c>
    </row>
    <row r="45" spans="1:16" ht="20.100000000000001" customHeight="1" x14ac:dyDescent="0.25">
      <c r="A45" s="38" t="s">
        <v>188</v>
      </c>
      <c r="B45" s="19">
        <v>1951.14</v>
      </c>
      <c r="C45" s="140">
        <v>3564.3900000000003</v>
      </c>
      <c r="D45" s="247">
        <f t="shared" si="12"/>
        <v>1.5956276234271708E-2</v>
      </c>
      <c r="E45" s="215">
        <f t="shared" si="13"/>
        <v>3.196138583178746E-2</v>
      </c>
      <c r="F45" s="52">
        <f t="shared" si="18"/>
        <v>0.82682431809096224</v>
      </c>
      <c r="H45" s="19">
        <v>476.89700000000005</v>
      </c>
      <c r="I45" s="140">
        <v>750.25900000000001</v>
      </c>
      <c r="J45" s="247">
        <f t="shared" si="14"/>
        <v>1.8124963229162846E-2</v>
      </c>
      <c r="K45" s="215">
        <f t="shared" si="15"/>
        <v>2.9350093258044638E-2</v>
      </c>
      <c r="L45" s="52">
        <f t="shared" si="16"/>
        <v>0.57320972872548981</v>
      </c>
      <c r="N45" s="27">
        <f t="shared" si="17"/>
        <v>2.4441967260165853</v>
      </c>
      <c r="O45" s="152">
        <f t="shared" si="17"/>
        <v>2.1048734846635746</v>
      </c>
      <c r="P45" s="52">
        <f t="shared" si="7"/>
        <v>-0.13882812203337688</v>
      </c>
    </row>
    <row r="46" spans="1:16" ht="20.100000000000001" customHeight="1" x14ac:dyDescent="0.25">
      <c r="A46" s="38" t="s">
        <v>170</v>
      </c>
      <c r="B46" s="19">
        <v>1667.3899999999999</v>
      </c>
      <c r="C46" s="140">
        <v>1562.64</v>
      </c>
      <c r="D46" s="247">
        <f t="shared" si="12"/>
        <v>1.3635790066454637E-2</v>
      </c>
      <c r="E46" s="215">
        <f t="shared" si="13"/>
        <v>1.4011973986063353E-2</v>
      </c>
      <c r="F46" s="52">
        <f t="shared" si="18"/>
        <v>-6.2822734933038929E-2</v>
      </c>
      <c r="H46" s="19">
        <v>505.50100000000009</v>
      </c>
      <c r="I46" s="140">
        <v>502.29900000000004</v>
      </c>
      <c r="J46" s="247">
        <f t="shared" si="14"/>
        <v>1.9212087803666303E-2</v>
      </c>
      <c r="K46" s="215">
        <f t="shared" si="15"/>
        <v>1.9649910888669866E-2</v>
      </c>
      <c r="L46" s="52">
        <f t="shared" si="16"/>
        <v>-6.3343099222356722E-3</v>
      </c>
      <c r="N46" s="27">
        <f t="shared" si="17"/>
        <v>3.0316902464330484</v>
      </c>
      <c r="O46" s="152">
        <f t="shared" si="17"/>
        <v>3.2144255874673626</v>
      </c>
      <c r="P46" s="52">
        <f t="shared" si="7"/>
        <v>6.0275069740159788E-2</v>
      </c>
    </row>
    <row r="47" spans="1:16" ht="20.100000000000001" customHeight="1" x14ac:dyDescent="0.25">
      <c r="A47" s="38" t="s">
        <v>191</v>
      </c>
      <c r="B47" s="19">
        <v>4627.67</v>
      </c>
      <c r="C47" s="140">
        <v>2631.95</v>
      </c>
      <c r="D47" s="247">
        <f t="shared" si="12"/>
        <v>3.7844737354086409E-2</v>
      </c>
      <c r="E47" s="215">
        <f t="shared" si="13"/>
        <v>2.3600326967580146E-2</v>
      </c>
      <c r="F47" s="52">
        <f t="shared" si="18"/>
        <v>-0.43125806291286983</v>
      </c>
      <c r="H47" s="19">
        <v>780.654</v>
      </c>
      <c r="I47" s="140">
        <v>495.28</v>
      </c>
      <c r="J47" s="247">
        <f t="shared" si="14"/>
        <v>2.9669561864928678E-2</v>
      </c>
      <c r="K47" s="215">
        <f t="shared" si="15"/>
        <v>1.9375327971866179E-2</v>
      </c>
      <c r="L47" s="52">
        <f t="shared" si="16"/>
        <v>-0.36555759657927844</v>
      </c>
      <c r="N47" s="27">
        <f t="shared" si="17"/>
        <v>1.6869266823260951</v>
      </c>
      <c r="O47" s="152">
        <f t="shared" si="17"/>
        <v>1.8817986663880393</v>
      </c>
      <c r="P47" s="52">
        <f t="shared" si="7"/>
        <v>0.11551894110373316</v>
      </c>
    </row>
    <row r="48" spans="1:16" ht="20.100000000000001" customHeight="1" x14ac:dyDescent="0.25">
      <c r="A48" s="38" t="s">
        <v>179</v>
      </c>
      <c r="B48" s="19">
        <v>1654.9300000000003</v>
      </c>
      <c r="C48" s="140">
        <v>1656.79</v>
      </c>
      <c r="D48" s="247">
        <f t="shared" si="12"/>
        <v>1.3533893123191202E-2</v>
      </c>
      <c r="E48" s="215">
        <f t="shared" si="13"/>
        <v>1.4856203847571994E-2</v>
      </c>
      <c r="F48" s="52">
        <f t="shared" si="18"/>
        <v>1.1239146066599024E-3</v>
      </c>
      <c r="H48" s="19">
        <v>463.57000000000005</v>
      </c>
      <c r="I48" s="140">
        <v>466.346</v>
      </c>
      <c r="J48" s="247">
        <f t="shared" si="14"/>
        <v>1.7618456824310114E-2</v>
      </c>
      <c r="K48" s="215">
        <f t="shared" si="15"/>
        <v>1.824343138904843E-2</v>
      </c>
      <c r="L48" s="52">
        <f t="shared" si="16"/>
        <v>5.9883081303793457E-3</v>
      </c>
      <c r="N48" s="27">
        <f t="shared" si="17"/>
        <v>2.801145667792595</v>
      </c>
      <c r="O48" s="152">
        <f t="shared" si="17"/>
        <v>2.8147562455108979</v>
      </c>
      <c r="P48" s="52">
        <f t="shared" si="7"/>
        <v>4.858932498511763E-3</v>
      </c>
    </row>
    <row r="49" spans="1:16" ht="20.100000000000001" customHeight="1" x14ac:dyDescent="0.25">
      <c r="A49" s="38" t="s">
        <v>189</v>
      </c>
      <c r="B49" s="19">
        <v>951.12</v>
      </c>
      <c r="C49" s="140">
        <v>1702.69</v>
      </c>
      <c r="D49" s="247">
        <f t="shared" si="12"/>
        <v>7.7781878552746122E-3</v>
      </c>
      <c r="E49" s="215">
        <f t="shared" si="13"/>
        <v>1.5267782717919809E-2</v>
      </c>
      <c r="F49" s="52">
        <f t="shared" si="18"/>
        <v>0.79019471780637573</v>
      </c>
      <c r="H49" s="19">
        <v>222.19800000000001</v>
      </c>
      <c r="I49" s="140">
        <v>431.24099999999999</v>
      </c>
      <c r="J49" s="247">
        <f t="shared" si="14"/>
        <v>8.4448645715815493E-3</v>
      </c>
      <c r="K49" s="215">
        <f t="shared" si="15"/>
        <v>1.6870125605547456E-2</v>
      </c>
      <c r="L49" s="52">
        <f t="shared" si="16"/>
        <v>0.94079604676909767</v>
      </c>
      <c r="N49" s="27">
        <f t="shared" si="17"/>
        <v>2.3361720918496092</v>
      </c>
      <c r="O49" s="152">
        <f t="shared" si="17"/>
        <v>2.5327041328721025</v>
      </c>
      <c r="P49" s="52">
        <f t="shared" si="7"/>
        <v>8.4125669383754056E-2</v>
      </c>
    </row>
    <row r="50" spans="1:16" ht="20.100000000000001" customHeight="1" x14ac:dyDescent="0.25">
      <c r="A50" s="38" t="s">
        <v>177</v>
      </c>
      <c r="B50" s="19">
        <v>1184.92</v>
      </c>
      <c r="C50" s="140">
        <v>1351.68</v>
      </c>
      <c r="D50" s="247">
        <f t="shared" si="12"/>
        <v>9.6901866783076721E-3</v>
      </c>
      <c r="E50" s="215">
        <f t="shared" si="13"/>
        <v>1.2120325217249086E-2</v>
      </c>
      <c r="F50" s="52">
        <f t="shared" si="18"/>
        <v>0.14073523950984032</v>
      </c>
      <c r="H50" s="19">
        <v>291.45</v>
      </c>
      <c r="I50" s="140">
        <v>366.71500000000003</v>
      </c>
      <c r="J50" s="247">
        <f t="shared" si="14"/>
        <v>1.1076858384807434E-2</v>
      </c>
      <c r="K50" s="215">
        <f t="shared" si="15"/>
        <v>1.4345871824428418E-2</v>
      </c>
      <c r="L50" s="52">
        <f t="shared" si="16"/>
        <v>0.25824326642648843</v>
      </c>
      <c r="N50" s="27">
        <f t="shared" si="17"/>
        <v>2.4596597238632141</v>
      </c>
      <c r="O50" s="152">
        <f t="shared" si="17"/>
        <v>2.713031190814394</v>
      </c>
      <c r="P50" s="52">
        <f t="shared" si="7"/>
        <v>0.10301078010629343</v>
      </c>
    </row>
    <row r="51" spans="1:16" ht="20.100000000000001" customHeight="1" x14ac:dyDescent="0.25">
      <c r="A51" s="38" t="s">
        <v>180</v>
      </c>
      <c r="B51" s="19">
        <v>1087.76</v>
      </c>
      <c r="C51" s="140">
        <v>1162.02</v>
      </c>
      <c r="D51" s="247">
        <f t="shared" si="12"/>
        <v>8.8956195027478247E-3</v>
      </c>
      <c r="E51" s="215">
        <f t="shared" si="13"/>
        <v>1.0419670564740014E-2</v>
      </c>
      <c r="F51" s="52">
        <f t="shared" si="18"/>
        <v>6.8268735750533202E-2</v>
      </c>
      <c r="H51" s="19">
        <v>296.97399999999993</v>
      </c>
      <c r="I51" s="140">
        <v>344.71600000000001</v>
      </c>
      <c r="J51" s="247">
        <f t="shared" si="14"/>
        <v>1.1286803712368509E-2</v>
      </c>
      <c r="K51" s="215">
        <f t="shared" si="15"/>
        <v>1.3485272082760907E-2</v>
      </c>
      <c r="L51" s="52">
        <f t="shared" si="16"/>
        <v>0.16076154814899649</v>
      </c>
      <c r="N51" s="27">
        <f t="shared" si="17"/>
        <v>2.7301426785320286</v>
      </c>
      <c r="O51" s="152">
        <f t="shared" si="17"/>
        <v>2.9665238119825821</v>
      </c>
      <c r="P51" s="52">
        <f t="shared" si="7"/>
        <v>8.6581970718707379E-2</v>
      </c>
    </row>
    <row r="52" spans="1:16" ht="20.100000000000001" customHeight="1" x14ac:dyDescent="0.25">
      <c r="A52" s="38" t="s">
        <v>194</v>
      </c>
      <c r="B52" s="19">
        <v>992.81</v>
      </c>
      <c r="C52" s="140">
        <v>1037.8</v>
      </c>
      <c r="D52" s="247">
        <f t="shared" si="12"/>
        <v>8.1191255410412843E-3</v>
      </c>
      <c r="E52" s="215">
        <f t="shared" si="13"/>
        <v>9.3058072254239912E-3</v>
      </c>
      <c r="F52" s="52">
        <f t="shared" si="18"/>
        <v>4.531582075120115E-2</v>
      </c>
      <c r="H52" s="19">
        <v>241.31600000000003</v>
      </c>
      <c r="I52" s="140">
        <v>242.261</v>
      </c>
      <c r="J52" s="247">
        <f t="shared" si="14"/>
        <v>9.1714639148677002E-3</v>
      </c>
      <c r="K52" s="215">
        <f t="shared" si="15"/>
        <v>9.4772377842680354E-3</v>
      </c>
      <c r="L52" s="52">
        <f t="shared" si="16"/>
        <v>3.9160271179696522E-3</v>
      </c>
      <c r="N52" s="27">
        <f t="shared" si="17"/>
        <v>2.4306362748159267</v>
      </c>
      <c r="O52" s="152">
        <f t="shared" si="17"/>
        <v>2.3343707843515129</v>
      </c>
      <c r="P52" s="52">
        <f t="shared" si="7"/>
        <v>-3.9605057927354442E-2</v>
      </c>
    </row>
    <row r="53" spans="1:16" ht="20.100000000000001" customHeight="1" x14ac:dyDescent="0.25">
      <c r="A53" s="38" t="s">
        <v>190</v>
      </c>
      <c r="B53" s="19">
        <v>768.8</v>
      </c>
      <c r="C53" s="140">
        <v>859.3599999999999</v>
      </c>
      <c r="D53" s="247">
        <f t="shared" si="12"/>
        <v>6.2871886020009265E-3</v>
      </c>
      <c r="E53" s="215">
        <f t="shared" si="13"/>
        <v>7.7057607412221634E-3</v>
      </c>
      <c r="F53" s="52">
        <f t="shared" si="18"/>
        <v>0.11779396462018724</v>
      </c>
      <c r="H53" s="19">
        <v>209.57000000000002</v>
      </c>
      <c r="I53" s="140">
        <v>223.15899999999999</v>
      </c>
      <c r="J53" s="247">
        <f t="shared" si="14"/>
        <v>7.9649243839564048E-3</v>
      </c>
      <c r="K53" s="215">
        <f t="shared" si="15"/>
        <v>8.7299685326960204E-3</v>
      </c>
      <c r="L53" s="52">
        <f t="shared" si="16"/>
        <v>6.4842296130171159E-2</v>
      </c>
      <c r="N53" s="27">
        <f t="shared" si="17"/>
        <v>2.7259365244536942</v>
      </c>
      <c r="O53" s="152">
        <f t="shared" si="17"/>
        <v>2.5968045987711785</v>
      </c>
      <c r="P53" s="52">
        <f t="shared" si="7"/>
        <v>-4.7371582032121974E-2</v>
      </c>
    </row>
    <row r="54" spans="1:16" ht="20.100000000000001" customHeight="1" x14ac:dyDescent="0.25">
      <c r="A54" s="38" t="s">
        <v>196</v>
      </c>
      <c r="B54" s="19">
        <v>137.35</v>
      </c>
      <c r="C54" s="140">
        <v>187.42</v>
      </c>
      <c r="D54" s="247">
        <f t="shared" si="12"/>
        <v>1.1232379740957691E-3</v>
      </c>
      <c r="E54" s="215">
        <f t="shared" si="13"/>
        <v>1.6805688862873043E-3</v>
      </c>
      <c r="F54" s="52">
        <f t="shared" si="18"/>
        <v>0.36454313796869309</v>
      </c>
      <c r="H54" s="19">
        <v>54.635000000000005</v>
      </c>
      <c r="I54" s="140">
        <v>72.179999999999993</v>
      </c>
      <c r="J54" s="247">
        <f t="shared" si="14"/>
        <v>2.076459625506791E-3</v>
      </c>
      <c r="K54" s="215">
        <f t="shared" si="15"/>
        <v>2.8236778650648133E-3</v>
      </c>
      <c r="L54" s="52">
        <f t="shared" si="16"/>
        <v>0.32113114304017543</v>
      </c>
      <c r="N54" s="27">
        <f t="shared" si="17"/>
        <v>3.9777939570440486</v>
      </c>
      <c r="O54" s="152">
        <f t="shared" si="17"/>
        <v>3.8512431970974284</v>
      </c>
      <c r="P54" s="52">
        <f t="shared" si="7"/>
        <v>-3.1814307456151346E-2</v>
      </c>
    </row>
    <row r="55" spans="1:16" ht="20.100000000000001" customHeight="1" x14ac:dyDescent="0.25">
      <c r="A55" s="38" t="s">
        <v>195</v>
      </c>
      <c r="B55" s="19">
        <v>135.91999999999999</v>
      </c>
      <c r="C55" s="140">
        <v>140.38999999999999</v>
      </c>
      <c r="D55" s="247">
        <f t="shared" si="12"/>
        <v>1.111543541602453E-3</v>
      </c>
      <c r="E55" s="215">
        <f t="shared" si="13"/>
        <v>1.2588574642294027E-3</v>
      </c>
      <c r="F55" s="52">
        <f t="shared" si="18"/>
        <v>3.2886992348440253E-2</v>
      </c>
      <c r="H55" s="19">
        <v>60.072000000000003</v>
      </c>
      <c r="I55" s="140">
        <v>63.335000000000001</v>
      </c>
      <c r="J55" s="247">
        <f t="shared" si="14"/>
        <v>2.2830984281768819E-3</v>
      </c>
      <c r="K55" s="215">
        <f t="shared" si="15"/>
        <v>2.4776619227470211E-3</v>
      </c>
      <c r="L55" s="52">
        <f t="shared" si="16"/>
        <v>5.4318151551471537E-2</v>
      </c>
      <c r="N55" s="27">
        <f t="shared" ref="N55:N56" si="19">(H55/B55)*10</f>
        <v>4.4196586227192478</v>
      </c>
      <c r="O55" s="152">
        <f t="shared" ref="O55:O56" si="20">(I55/C55)*10</f>
        <v>4.5113612080632528</v>
      </c>
      <c r="P55" s="52">
        <f t="shared" ref="P55:P56" si="21">(O55-N55)/N55</f>
        <v>2.0748793780725056E-2</v>
      </c>
    </row>
    <row r="56" spans="1:16" ht="20.100000000000001" customHeight="1" x14ac:dyDescent="0.25">
      <c r="A56" s="38" t="s">
        <v>192</v>
      </c>
      <c r="B56" s="19">
        <v>313.39999999999998</v>
      </c>
      <c r="C56" s="140">
        <v>240.15</v>
      </c>
      <c r="D56" s="247">
        <f t="shared" si="12"/>
        <v>2.5629616387449145E-3</v>
      </c>
      <c r="E56" s="215">
        <f t="shared" si="13"/>
        <v>2.1533914098916668E-3</v>
      </c>
      <c r="F56" s="52">
        <f t="shared" si="18"/>
        <v>-0.23372686662412245</v>
      </c>
      <c r="H56" s="19">
        <v>76.954000000000008</v>
      </c>
      <c r="I56" s="140">
        <v>61.860999999999997</v>
      </c>
      <c r="J56" s="247">
        <f t="shared" si="14"/>
        <v>2.9247162811613359E-3</v>
      </c>
      <c r="K56" s="215">
        <f t="shared" si="15"/>
        <v>2.4199991190187644E-3</v>
      </c>
      <c r="L56" s="52">
        <f t="shared" ref="L56:L57" si="22">(I56-H56)/H56</f>
        <v>-0.19613015567741779</v>
      </c>
      <c r="N56" s="27">
        <f t="shared" si="19"/>
        <v>2.4554562858966182</v>
      </c>
      <c r="O56" s="152">
        <f t="shared" si="20"/>
        <v>2.5759317093483238</v>
      </c>
      <c r="P56" s="52">
        <f t="shared" si="21"/>
        <v>4.9064373144689713E-2</v>
      </c>
    </row>
    <row r="57" spans="1:16" ht="20.100000000000001" customHeight="1" x14ac:dyDescent="0.25">
      <c r="A57" s="38" t="s">
        <v>218</v>
      </c>
      <c r="B57" s="19">
        <v>85.759999999999991</v>
      </c>
      <c r="C57" s="140">
        <v>114.06</v>
      </c>
      <c r="D57" s="247">
        <f t="shared" si="12"/>
        <v>7.0133883260613868E-4</v>
      </c>
      <c r="E57" s="215">
        <f t="shared" si="13"/>
        <v>1.0227600425244368E-3</v>
      </c>
      <c r="F57" s="52">
        <f t="shared" si="18"/>
        <v>0.32999067164179119</v>
      </c>
      <c r="H57" s="19">
        <v>28.206000000000003</v>
      </c>
      <c r="I57" s="140">
        <v>34.835000000000001</v>
      </c>
      <c r="J57" s="247">
        <f t="shared" si="14"/>
        <v>1.0719981732780187E-3</v>
      </c>
      <c r="K57" s="215">
        <f t="shared" si="15"/>
        <v>1.3627433974720529E-3</v>
      </c>
      <c r="L57" s="52">
        <f t="shared" si="22"/>
        <v>0.23502091753527607</v>
      </c>
      <c r="N57" s="27">
        <f t="shared" ref="N57:N58" si="23">(H57/B57)*10</f>
        <v>3.2889458955223887</v>
      </c>
      <c r="O57" s="152">
        <f t="shared" ref="O57:O58" si="24">(I57/C57)*10</f>
        <v>3.0540943363142201</v>
      </c>
      <c r="P57" s="52">
        <f t="shared" ref="P57:P58" si="25">(O57-N57)/N57</f>
        <v>-7.1406330985224892E-2</v>
      </c>
    </row>
    <row r="58" spans="1:16" ht="20.100000000000001" customHeight="1" x14ac:dyDescent="0.25">
      <c r="A58" s="38" t="s">
        <v>193</v>
      </c>
      <c r="B58" s="19">
        <v>115.56</v>
      </c>
      <c r="C58" s="140">
        <v>76.260000000000005</v>
      </c>
      <c r="D58" s="247">
        <f t="shared" si="12"/>
        <v>9.4504099225705925E-4</v>
      </c>
      <c r="E58" s="215">
        <f t="shared" si="13"/>
        <v>6.8381273753211958E-4</v>
      </c>
      <c r="F58" s="52">
        <f t="shared" si="18"/>
        <v>-0.3400830737279335</v>
      </c>
      <c r="H58" s="19">
        <v>33.878</v>
      </c>
      <c r="I58" s="140">
        <v>24.972000000000001</v>
      </c>
      <c r="J58" s="247">
        <f t="shared" si="14"/>
        <v>1.2875683937570981E-3</v>
      </c>
      <c r="K58" s="215">
        <f t="shared" si="15"/>
        <v>9.7690334783040347E-4</v>
      </c>
      <c r="L58" s="52">
        <f t="shared" si="16"/>
        <v>-0.26288446779620989</v>
      </c>
      <c r="N58" s="27">
        <f t="shared" si="23"/>
        <v>2.9316372447213568</v>
      </c>
      <c r="O58" s="152">
        <f t="shared" si="24"/>
        <v>3.2745869394177811</v>
      </c>
      <c r="P58" s="52">
        <f t="shared" si="25"/>
        <v>0.116982309224626</v>
      </c>
    </row>
    <row r="59" spans="1:16" ht="20.100000000000001" customHeight="1" x14ac:dyDescent="0.25">
      <c r="A59" s="38" t="s">
        <v>183</v>
      </c>
      <c r="B59" s="19">
        <v>50.080000000000005</v>
      </c>
      <c r="C59" s="140">
        <v>30.380000000000003</v>
      </c>
      <c r="D59" s="247">
        <f t="shared" ref="D59" si="26">B59/$B$62</f>
        <v>4.0955047501067436E-4</v>
      </c>
      <c r="E59" s="215">
        <f t="shared" ref="E59" si="27">C59/$C$62</f>
        <v>2.7241320438271431E-4</v>
      </c>
      <c r="F59" s="52">
        <f t="shared" si="18"/>
        <v>-0.39337060702875398</v>
      </c>
      <c r="H59" s="19">
        <v>23.562000000000001</v>
      </c>
      <c r="I59" s="140">
        <v>15.518999999999998</v>
      </c>
      <c r="J59" s="247">
        <f t="shared" ref="J59:J60" si="28">H59/$H$62</f>
        <v>8.9549815495911064E-4</v>
      </c>
      <c r="K59" s="215">
        <f t="shared" ref="K59:K60" si="29">I59/$I$62</f>
        <v>6.0710247697341149E-4</v>
      </c>
      <c r="L59" s="52">
        <f t="shared" si="16"/>
        <v>-0.34135472370766501</v>
      </c>
      <c r="N59" s="27">
        <f t="shared" ref="N59:N60" si="30">(H59/B59)*10</f>
        <v>4.704872204472843</v>
      </c>
      <c r="O59" s="152">
        <f t="shared" ref="O59:O60" si="31">(I59/C59)*10</f>
        <v>5.1082949308755756</v>
      </c>
      <c r="P59" s="52">
        <f t="shared" ref="P59:P60" si="32">(O59-N59)/N59</f>
        <v>8.5745735244244337E-2</v>
      </c>
    </row>
    <row r="60" spans="1:16" ht="20.100000000000001" customHeight="1" x14ac:dyDescent="0.25">
      <c r="A60" s="38" t="s">
        <v>213</v>
      </c>
      <c r="B60" s="19">
        <v>27.220000000000002</v>
      </c>
      <c r="C60" s="140">
        <v>54.660000000000004</v>
      </c>
      <c r="D60" s="247">
        <f t="shared" si="12"/>
        <v>2.2260311361402868E-4</v>
      </c>
      <c r="E60" s="215">
        <f t="shared" si="13"/>
        <v>4.9012856325079534E-4</v>
      </c>
      <c r="F60" s="52">
        <f t="shared" si="18"/>
        <v>1.0080822924320352</v>
      </c>
      <c r="H60" s="19">
        <v>7.8100000000000005</v>
      </c>
      <c r="I60" s="140">
        <v>13.250999999999999</v>
      </c>
      <c r="J60" s="247">
        <f t="shared" si="28"/>
        <v>2.9682711952426169E-4</v>
      </c>
      <c r="K60" s="215">
        <f t="shared" si="29"/>
        <v>5.1837843433047719E-4</v>
      </c>
      <c r="L60" s="52">
        <f t="shared" si="16"/>
        <v>0.69667093469910357</v>
      </c>
      <c r="N60" s="27">
        <f t="shared" si="30"/>
        <v>2.8692138133725202</v>
      </c>
      <c r="O60" s="152">
        <f t="shared" si="31"/>
        <v>2.4242590559824366</v>
      </c>
      <c r="P60" s="52">
        <f t="shared" si="32"/>
        <v>-0.15507898202507139</v>
      </c>
    </row>
    <row r="61" spans="1:16" ht="20.100000000000001" customHeight="1" thickBot="1" x14ac:dyDescent="0.3">
      <c r="A61" s="8" t="s">
        <v>17</v>
      </c>
      <c r="B61" s="19">
        <f>B62-SUM(B39:B60)</f>
        <v>68.500000000029104</v>
      </c>
      <c r="C61" s="140">
        <f>C62-SUM(C39:C60)</f>
        <v>69.249999999970896</v>
      </c>
      <c r="D61" s="247">
        <f t="shared" si="12"/>
        <v>5.60187850204535E-4</v>
      </c>
      <c r="E61" s="215">
        <f t="shared" si="13"/>
        <v>6.2095504948963252E-4</v>
      </c>
      <c r="F61" s="52">
        <f t="shared" si="18"/>
        <v>1.0948905108634652E-2</v>
      </c>
      <c r="H61" s="19">
        <f>H62-SUM(H39:H60)</f>
        <v>27.689000000009401</v>
      </c>
      <c r="I61" s="140">
        <f>I62-SUM(I39:I60)</f>
        <v>28.560000000004948</v>
      </c>
      <c r="J61" s="247">
        <f t="shared" si="14"/>
        <v>1.0523490540986008E-3</v>
      </c>
      <c r="K61" s="215">
        <f t="shared" si="15"/>
        <v>1.1172657221704772E-3</v>
      </c>
      <c r="L61" s="52">
        <f t="shared" si="16"/>
        <v>3.1456535085963792E-2</v>
      </c>
      <c r="N61" s="27">
        <f t="shared" si="17"/>
        <v>4.0421897810215528</v>
      </c>
      <c r="O61" s="152">
        <f t="shared" si="17"/>
        <v>4.1241877256342168</v>
      </c>
      <c r="P61" s="52">
        <f t="shared" si="7"/>
        <v>2.0285525681562933E-2</v>
      </c>
    </row>
    <row r="62" spans="1:16" ht="26.25" customHeight="1" thickBot="1" x14ac:dyDescent="0.3">
      <c r="A62" s="12" t="s">
        <v>18</v>
      </c>
      <c r="B62" s="17">
        <v>122280.40999999997</v>
      </c>
      <c r="C62" s="145">
        <v>111521.75999999997</v>
      </c>
      <c r="D62" s="253">
        <f>SUM(D39:D61)</f>
        <v>1.0000000000000007</v>
      </c>
      <c r="E62" s="254">
        <f>SUM(E39:E61)</f>
        <v>1.0000000000000002</v>
      </c>
      <c r="F62" s="57">
        <f t="shared" si="18"/>
        <v>-8.7983430870079773E-2</v>
      </c>
      <c r="G62" s="1"/>
      <c r="H62" s="17">
        <v>26311.612000000008</v>
      </c>
      <c r="I62" s="145">
        <v>25562.406000000006</v>
      </c>
      <c r="J62" s="253">
        <f>SUM(J39:J61)</f>
        <v>0.99999999999999989</v>
      </c>
      <c r="K62" s="254">
        <f>SUM(K39:K61)</f>
        <v>0.99999999999999978</v>
      </c>
      <c r="L62" s="57">
        <f t="shared" si="16"/>
        <v>-2.8474348131919919E-2</v>
      </c>
      <c r="M62" s="1"/>
      <c r="N62" s="29">
        <f t="shared" si="17"/>
        <v>2.1517438484218374</v>
      </c>
      <c r="O62" s="146">
        <f t="shared" si="17"/>
        <v>2.2921451383120224</v>
      </c>
      <c r="P62" s="57">
        <f t="shared" si="7"/>
        <v>6.5250001757021434E-2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L37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164</v>
      </c>
      <c r="B68" s="39">
        <v>49923.459999999992</v>
      </c>
      <c r="C68" s="147">
        <v>46946.84</v>
      </c>
      <c r="D68" s="247">
        <f>B68/$B$96</f>
        <v>0.40938982674465313</v>
      </c>
      <c r="E68" s="246">
        <f>C68/$C$96</f>
        <v>0.39631740213044858</v>
      </c>
      <c r="F68" s="61">
        <f t="shared" ref="F68:F94" si="33">(C68-B68)/B68</f>
        <v>-5.9623671916970412E-2</v>
      </c>
      <c r="H68" s="19">
        <v>13154.810000000001</v>
      </c>
      <c r="I68" s="147">
        <v>13528.200999999999</v>
      </c>
      <c r="J68" s="245">
        <f>H68/$H$96</f>
        <v>0.42059608358162626</v>
      </c>
      <c r="K68" s="246">
        <f>I68/$I$96</f>
        <v>0.41262928825891004</v>
      </c>
      <c r="L68" s="61">
        <f t="shared" ref="L68:L96" si="34">(I68-H68)/H68</f>
        <v>2.8384370431803863E-2</v>
      </c>
      <c r="N68" s="41">
        <f t="shared" ref="N68:O96" si="35">(H68/B68)*10</f>
        <v>2.6349956513430768</v>
      </c>
      <c r="O68" s="149">
        <f t="shared" si="35"/>
        <v>2.8815999117299484</v>
      </c>
      <c r="P68" s="61">
        <f t="shared" si="7"/>
        <v>9.3588109058614824E-2</v>
      </c>
    </row>
    <row r="69" spans="1:16" ht="20.100000000000001" customHeight="1" x14ac:dyDescent="0.25">
      <c r="A69" s="38" t="s">
        <v>168</v>
      </c>
      <c r="B69" s="19">
        <v>11447.81</v>
      </c>
      <c r="C69" s="140">
        <v>11601.460000000001</v>
      </c>
      <c r="D69" s="247">
        <f t="shared" ref="D69:D95" si="36">B69/$B$96</f>
        <v>9.3876044499033279E-2</v>
      </c>
      <c r="E69" s="215">
        <f t="shared" ref="E69:E95" si="37">C69/$C$96</f>
        <v>9.7937592564703288E-2</v>
      </c>
      <c r="F69" s="52">
        <f t="shared" si="33"/>
        <v>1.3421781109225386E-2</v>
      </c>
      <c r="H69" s="19">
        <v>3592.0070000000005</v>
      </c>
      <c r="I69" s="140">
        <v>4044.84</v>
      </c>
      <c r="J69" s="214">
        <f t="shared" ref="J69:J96" si="38">H69/$H$96</f>
        <v>0.11484651442307313</v>
      </c>
      <c r="K69" s="215">
        <f t="shared" ref="K69:K96" si="39">I69/$I$96</f>
        <v>0.12337334803948949</v>
      </c>
      <c r="L69" s="52">
        <f t="shared" si="34"/>
        <v>0.12606684786527408</v>
      </c>
      <c r="N69" s="40">
        <f t="shared" si="35"/>
        <v>3.1377241585945264</v>
      </c>
      <c r="O69" s="143">
        <f t="shared" si="35"/>
        <v>3.4864922173588497</v>
      </c>
      <c r="P69" s="52">
        <f t="shared" si="7"/>
        <v>0.11115319293093828</v>
      </c>
    </row>
    <row r="70" spans="1:16" ht="20.100000000000001" customHeight="1" x14ac:dyDescent="0.25">
      <c r="A70" s="38" t="s">
        <v>167</v>
      </c>
      <c r="B70" s="19">
        <v>19115.039999999997</v>
      </c>
      <c r="C70" s="140">
        <v>15761.83</v>
      </c>
      <c r="D70" s="247">
        <f t="shared" si="36"/>
        <v>0.15675001119347726</v>
      </c>
      <c r="E70" s="215">
        <f t="shared" si="37"/>
        <v>0.13305874300425266</v>
      </c>
      <c r="F70" s="52">
        <f t="shared" si="33"/>
        <v>-0.17542259916798489</v>
      </c>
      <c r="H70" s="19">
        <v>4265.7139999999999</v>
      </c>
      <c r="I70" s="140">
        <v>3566.1509999999998</v>
      </c>
      <c r="J70" s="214">
        <f t="shared" si="38"/>
        <v>0.13638681228229924</v>
      </c>
      <c r="K70" s="215">
        <f t="shared" si="39"/>
        <v>0.10877265565124293</v>
      </c>
      <c r="L70" s="52">
        <f t="shared" si="34"/>
        <v>-0.16399669551216986</v>
      </c>
      <c r="N70" s="40">
        <f t="shared" si="35"/>
        <v>2.2316008755409356</v>
      </c>
      <c r="O70" s="143">
        <f t="shared" si="35"/>
        <v>2.2625234506399319</v>
      </c>
      <c r="P70" s="52">
        <f t="shared" si="7"/>
        <v>1.3856678153301383E-2</v>
      </c>
    </row>
    <row r="71" spans="1:16" ht="20.100000000000001" customHeight="1" x14ac:dyDescent="0.25">
      <c r="A71" s="38" t="s">
        <v>166</v>
      </c>
      <c r="B71" s="19">
        <v>11929.73</v>
      </c>
      <c r="C71" s="140">
        <v>12821.01</v>
      </c>
      <c r="D71" s="247">
        <f t="shared" si="36"/>
        <v>9.7827956992774356E-2</v>
      </c>
      <c r="E71" s="215">
        <f t="shared" si="37"/>
        <v>0.10823283049271268</v>
      </c>
      <c r="F71" s="52">
        <f t="shared" si="33"/>
        <v>7.4710827487294407E-2</v>
      </c>
      <c r="H71" s="19">
        <v>2778.7020000000002</v>
      </c>
      <c r="I71" s="140">
        <v>3465.2450000000003</v>
      </c>
      <c r="J71" s="214">
        <f t="shared" si="38"/>
        <v>8.8842877900967926E-2</v>
      </c>
      <c r="K71" s="215">
        <f t="shared" si="39"/>
        <v>0.10569487975472473</v>
      </c>
      <c r="L71" s="52">
        <f t="shared" si="34"/>
        <v>0.24707327378034782</v>
      </c>
      <c r="N71" s="40">
        <f t="shared" si="35"/>
        <v>2.3292245507651894</v>
      </c>
      <c r="O71" s="143">
        <f t="shared" si="35"/>
        <v>2.7027862859478313</v>
      </c>
      <c r="P71" s="52">
        <f t="shared" si="7"/>
        <v>0.16038030127233571</v>
      </c>
    </row>
    <row r="72" spans="1:16" ht="20.100000000000001" customHeight="1" x14ac:dyDescent="0.25">
      <c r="A72" s="38" t="s">
        <v>173</v>
      </c>
      <c r="B72" s="19">
        <v>6359.35</v>
      </c>
      <c r="C72" s="140">
        <v>5170.5999999999995</v>
      </c>
      <c r="D72" s="247">
        <f t="shared" si="36"/>
        <v>5.2148893420219881E-2</v>
      </c>
      <c r="E72" s="215">
        <f t="shared" si="37"/>
        <v>4.3649343799405826E-2</v>
      </c>
      <c r="F72" s="52">
        <f t="shared" si="33"/>
        <v>-0.18692948178666072</v>
      </c>
      <c r="H72" s="19">
        <v>1764.9270000000001</v>
      </c>
      <c r="I72" s="140">
        <v>1493.9</v>
      </c>
      <c r="J72" s="214">
        <f t="shared" si="38"/>
        <v>5.6429654552780983E-2</v>
      </c>
      <c r="K72" s="215">
        <f t="shared" si="39"/>
        <v>4.556606556407506E-2</v>
      </c>
      <c r="L72" s="52">
        <f t="shared" si="34"/>
        <v>-0.15356272525719195</v>
      </c>
      <c r="N72" s="40">
        <f t="shared" si="35"/>
        <v>2.775326094648038</v>
      </c>
      <c r="O72" s="143">
        <f t="shared" si="35"/>
        <v>2.8892198197501262</v>
      </c>
      <c r="P72" s="52">
        <f t="shared" ref="P72:P86" si="40">(O72-N72)/N72</f>
        <v>4.1037961384689813E-2</v>
      </c>
    </row>
    <row r="73" spans="1:16" ht="20.100000000000001" customHeight="1" x14ac:dyDescent="0.25">
      <c r="A73" s="38" t="s">
        <v>186</v>
      </c>
      <c r="B73" s="19">
        <v>3990.8200000000006</v>
      </c>
      <c r="C73" s="140">
        <v>6703.02</v>
      </c>
      <c r="D73" s="247">
        <f t="shared" si="36"/>
        <v>3.2726119310822949E-2</v>
      </c>
      <c r="E73" s="215">
        <f t="shared" si="37"/>
        <v>5.6585778144566064E-2</v>
      </c>
      <c r="F73" s="52">
        <f t="shared" si="33"/>
        <v>0.67960970427130252</v>
      </c>
      <c r="H73" s="19">
        <v>875.3570000000002</v>
      </c>
      <c r="I73" s="140">
        <v>1367.1409999999998</v>
      </c>
      <c r="J73" s="214">
        <f t="shared" si="38"/>
        <v>2.7987612587012784E-2</v>
      </c>
      <c r="K73" s="215">
        <f t="shared" si="39"/>
        <v>4.1699736556218711E-2</v>
      </c>
      <c r="L73" s="52">
        <f t="shared" si="34"/>
        <v>0.56180963881022206</v>
      </c>
      <c r="N73" s="40">
        <f t="shared" si="35"/>
        <v>2.1934264136192563</v>
      </c>
      <c r="O73" s="143">
        <f t="shared" si="35"/>
        <v>2.0395896178140598</v>
      </c>
      <c r="P73" s="52">
        <f t="shared" si="40"/>
        <v>-7.013538035741923E-2</v>
      </c>
    </row>
    <row r="74" spans="1:16" ht="20.100000000000001" customHeight="1" x14ac:dyDescent="0.25">
      <c r="A74" s="38" t="s">
        <v>182</v>
      </c>
      <c r="B74" s="19">
        <v>4037.9399999999996</v>
      </c>
      <c r="C74" s="140">
        <v>3484.9500000000003</v>
      </c>
      <c r="D74" s="247">
        <f t="shared" si="36"/>
        <v>3.3112519785393577E-2</v>
      </c>
      <c r="E74" s="215">
        <f t="shared" si="37"/>
        <v>2.9419367321730432E-2</v>
      </c>
      <c r="F74" s="52">
        <f t="shared" si="33"/>
        <v>-0.13694854306899046</v>
      </c>
      <c r="H74" s="19">
        <v>1038.9590000000001</v>
      </c>
      <c r="I74" s="140">
        <v>1018.842</v>
      </c>
      <c r="J74" s="214">
        <f t="shared" si="38"/>
        <v>3.3218426294403552E-2</v>
      </c>
      <c r="K74" s="215">
        <f t="shared" si="39"/>
        <v>3.1076123817814685E-2</v>
      </c>
      <c r="L74" s="52">
        <f t="shared" si="34"/>
        <v>-1.9362650499201675E-2</v>
      </c>
      <c r="N74" s="40">
        <f t="shared" si="35"/>
        <v>2.5729926645764922</v>
      </c>
      <c r="O74" s="143">
        <f t="shared" si="35"/>
        <v>2.9235484009813621</v>
      </c>
      <c r="P74" s="52">
        <f t="shared" si="40"/>
        <v>0.13624435904195259</v>
      </c>
    </row>
    <row r="75" spans="1:16" ht="20.100000000000001" customHeight="1" x14ac:dyDescent="0.25">
      <c r="A75" s="38" t="s">
        <v>207</v>
      </c>
      <c r="B75" s="19">
        <v>2204.09</v>
      </c>
      <c r="C75" s="140">
        <v>3476.91</v>
      </c>
      <c r="D75" s="247">
        <f t="shared" si="36"/>
        <v>1.8074308616222168E-2</v>
      </c>
      <c r="E75" s="215">
        <f t="shared" si="37"/>
        <v>2.9351494981161207E-2</v>
      </c>
      <c r="F75" s="52">
        <f t="shared" si="33"/>
        <v>0.57748095585933412</v>
      </c>
      <c r="H75" s="19">
        <v>461.10099999999994</v>
      </c>
      <c r="I75" s="140">
        <v>801.27599999999995</v>
      </c>
      <c r="J75" s="214">
        <f t="shared" si="38"/>
        <v>1.4742689155949147E-2</v>
      </c>
      <c r="K75" s="215">
        <f t="shared" si="39"/>
        <v>2.4440052714987483E-2</v>
      </c>
      <c r="L75" s="52">
        <f t="shared" si="34"/>
        <v>0.73774509272372013</v>
      </c>
      <c r="N75" s="40">
        <f t="shared" ref="N75" si="41">(H75/B75)*10</f>
        <v>2.0920243728704362</v>
      </c>
      <c r="O75" s="143">
        <f t="shared" ref="O75" si="42">(I75/C75)*10</f>
        <v>2.3045635348628526</v>
      </c>
      <c r="P75" s="52">
        <f t="shared" ref="P75" si="43">(O75-N75)/N75</f>
        <v>0.10159497410672827</v>
      </c>
    </row>
    <row r="76" spans="1:16" ht="20.100000000000001" customHeight="1" x14ac:dyDescent="0.25">
      <c r="A76" s="38" t="s">
        <v>209</v>
      </c>
      <c r="B76" s="19">
        <v>2831.87</v>
      </c>
      <c r="C76" s="140">
        <v>2692.58</v>
      </c>
      <c r="D76" s="247">
        <f t="shared" si="36"/>
        <v>2.3222324107010632E-2</v>
      </c>
      <c r="E76" s="215">
        <f t="shared" si="37"/>
        <v>2.2730311787298216E-2</v>
      </c>
      <c r="F76" s="52">
        <f t="shared" si="33"/>
        <v>-4.9186579892438555E-2</v>
      </c>
      <c r="H76" s="19">
        <v>558.49</v>
      </c>
      <c r="I76" s="140">
        <v>522.35300000000007</v>
      </c>
      <c r="J76" s="214">
        <f t="shared" si="38"/>
        <v>1.7856487985725557E-2</v>
      </c>
      <c r="K76" s="215">
        <f t="shared" si="39"/>
        <v>1.5932506222365153E-2</v>
      </c>
      <c r="L76" s="52">
        <f t="shared" si="34"/>
        <v>-6.4704829092732091E-2</v>
      </c>
      <c r="N76" s="40">
        <f t="shared" si="35"/>
        <v>1.9721597389710688</v>
      </c>
      <c r="O76" s="143">
        <f t="shared" si="35"/>
        <v>1.9399720713962076</v>
      </c>
      <c r="P76" s="52">
        <f t="shared" si="40"/>
        <v>-1.6321024579709929E-2</v>
      </c>
    </row>
    <row r="77" spans="1:16" ht="20.100000000000001" customHeight="1" x14ac:dyDescent="0.25">
      <c r="A77" s="38" t="s">
        <v>178</v>
      </c>
      <c r="B77" s="19">
        <v>1666.4499999999998</v>
      </c>
      <c r="C77" s="140">
        <v>1104.4000000000001</v>
      </c>
      <c r="D77" s="247">
        <f t="shared" si="36"/>
        <v>1.3665472641091527E-2</v>
      </c>
      <c r="E77" s="215">
        <f t="shared" si="37"/>
        <v>9.3231608115235762E-3</v>
      </c>
      <c r="F77" s="52">
        <f t="shared" si="33"/>
        <v>-0.33727384559992785</v>
      </c>
      <c r="H77" s="19">
        <v>582.32599999999991</v>
      </c>
      <c r="I77" s="140">
        <v>390.89600000000002</v>
      </c>
      <c r="J77" s="214">
        <f t="shared" si="38"/>
        <v>1.8618591600164047E-2</v>
      </c>
      <c r="K77" s="215">
        <f t="shared" si="39"/>
        <v>1.1922881561506582E-2</v>
      </c>
      <c r="L77" s="52">
        <f t="shared" si="34"/>
        <v>-0.32873338988813811</v>
      </c>
      <c r="N77" s="40">
        <f t="shared" si="35"/>
        <v>3.4944102733355336</v>
      </c>
      <c r="O77" s="143">
        <f t="shared" si="35"/>
        <v>3.5394422310756974</v>
      </c>
      <c r="P77" s="52">
        <f t="shared" si="40"/>
        <v>1.2886854781702364E-2</v>
      </c>
    </row>
    <row r="78" spans="1:16" ht="20.100000000000001" customHeight="1" x14ac:dyDescent="0.25">
      <c r="A78" s="38" t="s">
        <v>172</v>
      </c>
      <c r="B78" s="19">
        <v>1633.23</v>
      </c>
      <c r="C78" s="140">
        <v>1231.76</v>
      </c>
      <c r="D78" s="247">
        <f t="shared" si="36"/>
        <v>1.3393057026379379E-2</v>
      </c>
      <c r="E78" s="215">
        <f t="shared" si="37"/>
        <v>1.039831271387385E-2</v>
      </c>
      <c r="F78" s="52">
        <f t="shared" si="33"/>
        <v>-0.24581351065067383</v>
      </c>
      <c r="H78" s="19">
        <v>370.149</v>
      </c>
      <c r="I78" s="140">
        <v>297.19299999999998</v>
      </c>
      <c r="J78" s="214">
        <f t="shared" si="38"/>
        <v>1.1834699227252644E-2</v>
      </c>
      <c r="K78" s="215">
        <f t="shared" si="39"/>
        <v>9.0648073654087669E-3</v>
      </c>
      <c r="L78" s="52">
        <f t="shared" si="34"/>
        <v>-0.19709900607593164</v>
      </c>
      <c r="N78" s="40">
        <f t="shared" si="35"/>
        <v>2.2663617494167996</v>
      </c>
      <c r="O78" s="143">
        <f t="shared" si="35"/>
        <v>2.4127508605572512</v>
      </c>
      <c r="P78" s="52">
        <f t="shared" si="40"/>
        <v>6.4592120467141564E-2</v>
      </c>
    </row>
    <row r="79" spans="1:16" ht="20.100000000000001" customHeight="1" x14ac:dyDescent="0.25">
      <c r="A79" s="38" t="s">
        <v>181</v>
      </c>
      <c r="B79" s="19">
        <v>48.3</v>
      </c>
      <c r="C79" s="140">
        <v>258.65000000000003</v>
      </c>
      <c r="D79" s="247">
        <f t="shared" si="36"/>
        <v>3.960768871341599E-4</v>
      </c>
      <c r="E79" s="215">
        <f t="shared" si="37"/>
        <v>2.1834802099787876E-3</v>
      </c>
      <c r="F79" s="52">
        <f t="shared" si="33"/>
        <v>4.3550724637681171</v>
      </c>
      <c r="H79" s="19">
        <v>50.804000000000009</v>
      </c>
      <c r="I79" s="140">
        <v>280.83100000000002</v>
      </c>
      <c r="J79" s="214">
        <f t="shared" si="38"/>
        <v>1.624346032385184E-3</v>
      </c>
      <c r="K79" s="215">
        <f t="shared" si="39"/>
        <v>8.5657431946079138E-3</v>
      </c>
      <c r="L79" s="52">
        <f t="shared" si="34"/>
        <v>4.5277340366900241</v>
      </c>
      <c r="N79" s="40">
        <f t="shared" si="35"/>
        <v>10.518426501035199</v>
      </c>
      <c r="O79" s="143">
        <f t="shared" si="35"/>
        <v>10.857568142277207</v>
      </c>
      <c r="P79" s="52">
        <f t="shared" si="40"/>
        <v>3.2242621195159846E-2</v>
      </c>
    </row>
    <row r="80" spans="1:16" ht="20.100000000000001" customHeight="1" x14ac:dyDescent="0.25">
      <c r="A80" s="38" t="s">
        <v>217</v>
      </c>
      <c r="B80" s="19">
        <v>731.16000000000008</v>
      </c>
      <c r="C80" s="140">
        <v>1075.5</v>
      </c>
      <c r="D80" s="247">
        <f t="shared" si="36"/>
        <v>5.9957676355489112E-3</v>
      </c>
      <c r="E80" s="215">
        <f t="shared" si="37"/>
        <v>9.0791918261441552E-3</v>
      </c>
      <c r="F80" s="52">
        <f t="shared" si="33"/>
        <v>0.47095027080256013</v>
      </c>
      <c r="H80" s="19">
        <v>172.79399999999998</v>
      </c>
      <c r="I80" s="140">
        <v>258.387</v>
      </c>
      <c r="J80" s="214">
        <f t="shared" si="38"/>
        <v>5.5247076671121444E-3</v>
      </c>
      <c r="K80" s="215">
        <f t="shared" si="39"/>
        <v>7.8811694108739949E-3</v>
      </c>
      <c r="L80" s="52">
        <f t="shared" si="34"/>
        <v>0.49534706066182871</v>
      </c>
      <c r="N80" s="40">
        <f t="shared" si="35"/>
        <v>2.3632857377318226</v>
      </c>
      <c r="O80" s="143">
        <f t="shared" si="35"/>
        <v>2.4024825662482567</v>
      </c>
      <c r="P80" s="52">
        <f t="shared" si="40"/>
        <v>1.658573395955646E-2</v>
      </c>
    </row>
    <row r="81" spans="1:16" ht="20.100000000000001" customHeight="1" x14ac:dyDescent="0.25">
      <c r="A81" s="38" t="s">
        <v>187</v>
      </c>
      <c r="B81" s="19">
        <v>446.59000000000009</v>
      </c>
      <c r="C81" s="140">
        <v>804.56000000000006</v>
      </c>
      <c r="D81" s="247">
        <f t="shared" si="36"/>
        <v>3.6621941413094105E-3</v>
      </c>
      <c r="E81" s="215">
        <f t="shared" si="37"/>
        <v>6.7919614836285842E-3</v>
      </c>
      <c r="F81" s="52">
        <f t="shared" si="33"/>
        <v>0.80156295483553119</v>
      </c>
      <c r="H81" s="19">
        <v>117.78400000000001</v>
      </c>
      <c r="I81" s="140">
        <v>234.33499999999995</v>
      </c>
      <c r="J81" s="214">
        <f t="shared" si="38"/>
        <v>3.7658840461077176E-3</v>
      </c>
      <c r="K81" s="215">
        <f t="shared" si="39"/>
        <v>7.147549349994997E-3</v>
      </c>
      <c r="L81" s="52">
        <f t="shared" si="34"/>
        <v>0.98953168511852152</v>
      </c>
      <c r="N81" s="40">
        <f t="shared" si="35"/>
        <v>2.6374079132985506</v>
      </c>
      <c r="O81" s="143">
        <f t="shared" si="35"/>
        <v>2.9125857611613792</v>
      </c>
      <c r="P81" s="52">
        <f t="shared" si="40"/>
        <v>0.10433647615725451</v>
      </c>
    </row>
    <row r="82" spans="1:16" ht="20.100000000000001" customHeight="1" x14ac:dyDescent="0.25">
      <c r="A82" s="38" t="s">
        <v>208</v>
      </c>
      <c r="B82" s="19">
        <v>631.71</v>
      </c>
      <c r="C82" s="140">
        <v>707.30000000000007</v>
      </c>
      <c r="D82" s="247">
        <f t="shared" si="36"/>
        <v>5.1802428648347861E-3</v>
      </c>
      <c r="E82" s="215">
        <f t="shared" si="37"/>
        <v>5.9709087667426889E-3</v>
      </c>
      <c r="F82" s="52">
        <f t="shared" si="33"/>
        <v>0.11965933735416572</v>
      </c>
      <c r="H82" s="19">
        <v>183.04900000000004</v>
      </c>
      <c r="I82" s="140">
        <v>207.13699999999997</v>
      </c>
      <c r="J82" s="214">
        <f t="shared" si="38"/>
        <v>5.8525887111659618E-3</v>
      </c>
      <c r="K82" s="215">
        <f t="shared" si="39"/>
        <v>6.3179718339552941E-3</v>
      </c>
      <c r="L82" s="52">
        <f t="shared" si="34"/>
        <v>0.13159317996820485</v>
      </c>
      <c r="N82" s="40">
        <f t="shared" si="35"/>
        <v>2.8976745658609175</v>
      </c>
      <c r="O82" s="143">
        <f t="shared" si="35"/>
        <v>2.9285593100523108</v>
      </c>
      <c r="P82" s="52">
        <f t="shared" si="40"/>
        <v>1.0658458529216257E-2</v>
      </c>
    </row>
    <row r="83" spans="1:16" ht="20.100000000000001" customHeight="1" x14ac:dyDescent="0.25">
      <c r="A83" s="38" t="s">
        <v>210</v>
      </c>
      <c r="B83" s="19">
        <v>374.25</v>
      </c>
      <c r="C83" s="140">
        <v>294.26</v>
      </c>
      <c r="D83" s="247">
        <f t="shared" si="36"/>
        <v>3.0689808490674815E-3</v>
      </c>
      <c r="E83" s="215">
        <f t="shared" si="37"/>
        <v>2.4840938974999343E-3</v>
      </c>
      <c r="F83" s="52">
        <f t="shared" si="33"/>
        <v>-0.21373413493653978</v>
      </c>
      <c r="H83" s="19">
        <v>132.071</v>
      </c>
      <c r="I83" s="140">
        <v>135.89100000000002</v>
      </c>
      <c r="J83" s="214">
        <f t="shared" si="38"/>
        <v>4.2226794119192106E-3</v>
      </c>
      <c r="K83" s="215">
        <f t="shared" si="39"/>
        <v>4.1448679400011542E-3</v>
      </c>
      <c r="L83" s="52">
        <f t="shared" si="34"/>
        <v>2.8923836421318998E-2</v>
      </c>
      <c r="N83" s="40">
        <f t="shared" si="35"/>
        <v>3.5289512358049429</v>
      </c>
      <c r="O83" s="143">
        <f t="shared" si="35"/>
        <v>4.6180588595119971</v>
      </c>
      <c r="P83" s="52">
        <f t="shared" si="40"/>
        <v>0.30862076320491638</v>
      </c>
    </row>
    <row r="84" spans="1:16" ht="20.100000000000001" customHeight="1" x14ac:dyDescent="0.25">
      <c r="A84" s="38" t="s">
        <v>203</v>
      </c>
      <c r="B84" s="19">
        <v>81.72</v>
      </c>
      <c r="C84" s="140">
        <v>541.25</v>
      </c>
      <c r="D84" s="247">
        <f t="shared" si="36"/>
        <v>6.7013257177233026E-4</v>
      </c>
      <c r="E84" s="215">
        <f t="shared" si="37"/>
        <v>4.5691423299865407E-3</v>
      </c>
      <c r="F84" s="52">
        <f t="shared" si="33"/>
        <v>5.623225648556045</v>
      </c>
      <c r="H84" s="19">
        <v>19.885000000000002</v>
      </c>
      <c r="I84" s="140">
        <v>113.00700000000001</v>
      </c>
      <c r="J84" s="214">
        <f t="shared" si="38"/>
        <v>6.3577908932326943E-4</v>
      </c>
      <c r="K84" s="215">
        <f t="shared" si="39"/>
        <v>3.4468735331678359E-3</v>
      </c>
      <c r="L84" s="52">
        <f t="shared" si="34"/>
        <v>4.6830274075936629</v>
      </c>
      <c r="N84" s="40">
        <f t="shared" si="35"/>
        <v>2.4333088595203134</v>
      </c>
      <c r="O84" s="143">
        <f t="shared" si="35"/>
        <v>2.0878891454965358</v>
      </c>
      <c r="P84" s="52">
        <f t="shared" si="40"/>
        <v>-0.1419547348756505</v>
      </c>
    </row>
    <row r="85" spans="1:16" ht="20.100000000000001" customHeight="1" x14ac:dyDescent="0.25">
      <c r="A85" s="38" t="s">
        <v>184</v>
      </c>
      <c r="B85" s="19">
        <v>882.64</v>
      </c>
      <c r="C85" s="140">
        <v>364.26</v>
      </c>
      <c r="D85" s="247">
        <f t="shared" si="36"/>
        <v>7.2379565975174932E-3</v>
      </c>
      <c r="E85" s="215">
        <f t="shared" si="37"/>
        <v>3.0750222357891865E-3</v>
      </c>
      <c r="F85" s="52">
        <f t="shared" si="33"/>
        <v>-0.5873062630290945</v>
      </c>
      <c r="H85" s="19">
        <v>182.48100000000002</v>
      </c>
      <c r="I85" s="140">
        <v>102.56699999999999</v>
      </c>
      <c r="J85" s="214">
        <f t="shared" si="38"/>
        <v>5.834428161870733E-3</v>
      </c>
      <c r="K85" s="215">
        <f t="shared" si="39"/>
        <v>3.1284387487184456E-3</v>
      </c>
      <c r="L85" s="52">
        <f t="shared" si="34"/>
        <v>-0.43793052427376011</v>
      </c>
      <c r="N85" s="40">
        <f t="shared" si="35"/>
        <v>2.067445391099429</v>
      </c>
      <c r="O85" s="143">
        <f t="shared" si="35"/>
        <v>2.8157634656563992</v>
      </c>
      <c r="P85" s="52">
        <f t="shared" si="40"/>
        <v>0.36195300624556209</v>
      </c>
    </row>
    <row r="86" spans="1:16" ht="20.100000000000001" customHeight="1" x14ac:dyDescent="0.25">
      <c r="A86" s="38" t="s">
        <v>236</v>
      </c>
      <c r="B86" s="19">
        <v>415.82</v>
      </c>
      <c r="C86" s="140">
        <v>455.31</v>
      </c>
      <c r="D86" s="247">
        <f t="shared" si="36"/>
        <v>3.4098693831910226E-3</v>
      </c>
      <c r="E86" s="215">
        <f t="shared" si="37"/>
        <v>3.8436511672354213E-3</v>
      </c>
      <c r="F86" s="52">
        <f t="shared" si="33"/>
        <v>9.4968976961185156E-2</v>
      </c>
      <c r="H86" s="19">
        <v>98.37700000000001</v>
      </c>
      <c r="I86" s="140">
        <v>102.54300000000001</v>
      </c>
      <c r="J86" s="214">
        <f t="shared" si="38"/>
        <v>3.1453879542547285E-3</v>
      </c>
      <c r="K86" s="215">
        <f t="shared" si="39"/>
        <v>3.1277067147312061E-3</v>
      </c>
      <c r="L86" s="52">
        <f t="shared" si="34"/>
        <v>4.2347296624210905E-2</v>
      </c>
      <c r="N86" s="40">
        <f t="shared" si="35"/>
        <v>2.3658554182098026</v>
      </c>
      <c r="O86" s="143">
        <f t="shared" si="35"/>
        <v>2.2521578704618834</v>
      </c>
      <c r="P86" s="52">
        <f t="shared" si="40"/>
        <v>-4.8057690623356832E-2</v>
      </c>
    </row>
    <row r="87" spans="1:16" ht="20.100000000000001" customHeight="1" x14ac:dyDescent="0.25">
      <c r="A87" s="38" t="s">
        <v>199</v>
      </c>
      <c r="B87" s="19">
        <v>292.58</v>
      </c>
      <c r="C87" s="140">
        <v>320.95</v>
      </c>
      <c r="D87" s="247">
        <f t="shared" si="36"/>
        <v>2.3992582947766567E-3</v>
      </c>
      <c r="E87" s="215">
        <f t="shared" si="37"/>
        <v>2.7094064310562221E-3</v>
      </c>
      <c r="F87" s="52">
        <f t="shared" si="33"/>
        <v>9.6964932667988266E-2</v>
      </c>
      <c r="H87" s="19">
        <v>90.648999999999987</v>
      </c>
      <c r="I87" s="140">
        <v>90.562999999999988</v>
      </c>
      <c r="J87" s="214">
        <f t="shared" si="38"/>
        <v>2.8983021708858451E-3</v>
      </c>
      <c r="K87" s="215">
        <f t="shared" si="39"/>
        <v>2.762299749433917E-3</v>
      </c>
      <c r="L87" s="52">
        <f t="shared" si="34"/>
        <v>-9.4871427153083365E-4</v>
      </c>
      <c r="N87" s="40">
        <f t="shared" ref="N87:N91" si="44">(H87/B87)*10</f>
        <v>3.0982637227424976</v>
      </c>
      <c r="O87" s="143">
        <f t="shared" ref="O87:O91" si="45">(I87/C87)*10</f>
        <v>2.8217167783143786</v>
      </c>
      <c r="P87" s="52">
        <f t="shared" ref="P87:P91" si="46">(O87-N87)/N87</f>
        <v>-8.9258684597490381E-2</v>
      </c>
    </row>
    <row r="88" spans="1:16" ht="20.100000000000001" customHeight="1" x14ac:dyDescent="0.25">
      <c r="A88" s="38" t="s">
        <v>200</v>
      </c>
      <c r="B88" s="19">
        <v>281.80999999999995</v>
      </c>
      <c r="C88" s="140">
        <v>266.86</v>
      </c>
      <c r="D88" s="247">
        <f t="shared" si="36"/>
        <v>2.3109405292604055E-3</v>
      </c>
      <c r="E88" s="215">
        <f t="shared" si="37"/>
        <v>2.2527876622267127E-3</v>
      </c>
      <c r="F88" s="52">
        <f t="shared" si="33"/>
        <v>-5.304992725595236E-2</v>
      </c>
      <c r="H88" s="19">
        <v>86.061999999999983</v>
      </c>
      <c r="I88" s="140">
        <v>81.830999999999989</v>
      </c>
      <c r="J88" s="214">
        <f t="shared" si="38"/>
        <v>2.7516429462076538E-3</v>
      </c>
      <c r="K88" s="215">
        <f t="shared" si="39"/>
        <v>2.4959613837431055E-3</v>
      </c>
      <c r="L88" s="52">
        <f t="shared" si="34"/>
        <v>-4.9162231879342745E-2</v>
      </c>
      <c r="N88" s="40">
        <f t="shared" si="44"/>
        <v>3.0539015648841419</v>
      </c>
      <c r="O88" s="143">
        <f t="shared" si="45"/>
        <v>3.0664393314846734</v>
      </c>
      <c r="P88" s="52">
        <f t="shared" si="46"/>
        <v>4.1054913965464287E-3</v>
      </c>
    </row>
    <row r="89" spans="1:16" ht="20.100000000000001" customHeight="1" x14ac:dyDescent="0.25">
      <c r="A89" s="38" t="s">
        <v>206</v>
      </c>
      <c r="B89" s="19">
        <v>414.41999999999996</v>
      </c>
      <c r="C89" s="140">
        <v>368.67</v>
      </c>
      <c r="D89" s="247">
        <f t="shared" si="36"/>
        <v>3.3983888937088725E-3</v>
      </c>
      <c r="E89" s="215">
        <f t="shared" si="37"/>
        <v>3.1122507211014095E-3</v>
      </c>
      <c r="F89" s="52">
        <f t="shared" si="33"/>
        <v>-0.1103952511944403</v>
      </c>
      <c r="H89" s="19">
        <v>75.048000000000002</v>
      </c>
      <c r="I89" s="140">
        <v>54.389000000000003</v>
      </c>
      <c r="J89" s="214">
        <f t="shared" si="38"/>
        <v>2.3994945484301089E-3</v>
      </c>
      <c r="K89" s="215">
        <f t="shared" si="39"/>
        <v>1.6589415221664626E-3</v>
      </c>
      <c r="L89" s="52">
        <f t="shared" si="34"/>
        <v>-0.27527715595352303</v>
      </c>
      <c r="N89" s="40">
        <f t="shared" si="44"/>
        <v>1.8109164615607356</v>
      </c>
      <c r="O89" s="143">
        <f t="shared" si="45"/>
        <v>1.4752759920796377</v>
      </c>
      <c r="P89" s="52">
        <f t="shared" si="46"/>
        <v>-0.1853428783743159</v>
      </c>
    </row>
    <row r="90" spans="1:16" ht="20.100000000000001" customHeight="1" x14ac:dyDescent="0.25">
      <c r="A90" s="38" t="s">
        <v>202</v>
      </c>
      <c r="B90" s="19">
        <v>191.86</v>
      </c>
      <c r="C90" s="140">
        <v>128.4</v>
      </c>
      <c r="D90" s="247">
        <f t="shared" si="36"/>
        <v>1.5733190800322967E-3</v>
      </c>
      <c r="E90" s="215">
        <f t="shared" si="37"/>
        <v>1.0839314090905715E-3</v>
      </c>
      <c r="F90" s="52">
        <f t="shared" si="33"/>
        <v>-0.33076201396851873</v>
      </c>
      <c r="H90" s="19">
        <v>89.225999999999999</v>
      </c>
      <c r="I90" s="140">
        <v>47.207999999999998</v>
      </c>
      <c r="J90" s="214">
        <f t="shared" si="38"/>
        <v>2.8528048792536096E-3</v>
      </c>
      <c r="K90" s="215">
        <f t="shared" si="39"/>
        <v>1.4399108529010343E-3</v>
      </c>
      <c r="L90" s="52">
        <f t="shared" si="34"/>
        <v>-0.47091654898796315</v>
      </c>
      <c r="N90" s="40">
        <f t="shared" si="44"/>
        <v>4.6505785468570835</v>
      </c>
      <c r="O90" s="143">
        <f t="shared" si="45"/>
        <v>3.6766355140186913</v>
      </c>
      <c r="P90" s="52">
        <f t="shared" si="46"/>
        <v>-0.20942405832422603</v>
      </c>
    </row>
    <row r="91" spans="1:16" ht="20.100000000000001" customHeight="1" x14ac:dyDescent="0.25">
      <c r="A91" s="38" t="s">
        <v>231</v>
      </c>
      <c r="B91" s="19">
        <v>148.19</v>
      </c>
      <c r="C91" s="140">
        <v>192.05</v>
      </c>
      <c r="D91" s="247">
        <f t="shared" si="36"/>
        <v>1.2152098116855312E-3</v>
      </c>
      <c r="E91" s="215">
        <f t="shared" si="37"/>
        <v>1.6212541052635847E-3</v>
      </c>
      <c r="F91" s="52">
        <f t="shared" si="33"/>
        <v>0.29597138808286666</v>
      </c>
      <c r="H91" s="19">
        <v>36.027999999999999</v>
      </c>
      <c r="I91" s="140">
        <v>46.44</v>
      </c>
      <c r="J91" s="214">
        <f t="shared" si="38"/>
        <v>1.151915968324805E-3</v>
      </c>
      <c r="K91" s="215">
        <f t="shared" si="39"/>
        <v>1.416485765309355E-3</v>
      </c>
      <c r="L91" s="52">
        <f t="shared" si="34"/>
        <v>0.28899744643055397</v>
      </c>
      <c r="N91" s="40">
        <f t="shared" si="44"/>
        <v>2.4312031851002089</v>
      </c>
      <c r="O91" s="143">
        <f t="shared" si="45"/>
        <v>2.4181202811767766</v>
      </c>
      <c r="P91" s="52">
        <f t="shared" si="46"/>
        <v>-5.3812466204436618E-3</v>
      </c>
    </row>
    <row r="92" spans="1:16" ht="20.100000000000001" customHeight="1" x14ac:dyDescent="0.25">
      <c r="A92" s="38" t="s">
        <v>205</v>
      </c>
      <c r="B92" s="19">
        <v>49.52</v>
      </c>
      <c r="C92" s="140">
        <v>81.25</v>
      </c>
      <c r="D92" s="247">
        <f t="shared" si="36"/>
        <v>4.0608131368289029E-4</v>
      </c>
      <c r="E92" s="215">
        <f t="shared" si="37"/>
        <v>6.858989640857393E-4</v>
      </c>
      <c r="F92" s="52">
        <f t="shared" si="33"/>
        <v>0.64075121163166382</v>
      </c>
      <c r="H92" s="19">
        <v>23.117999999999999</v>
      </c>
      <c r="I92" s="140">
        <v>45.755000000000003</v>
      </c>
      <c r="J92" s="214">
        <f t="shared" si="38"/>
        <v>7.3914714543501831E-4</v>
      </c>
      <c r="K92" s="215">
        <f t="shared" si="39"/>
        <v>1.3955922952568808E-3</v>
      </c>
      <c r="L92" s="52">
        <f t="shared" si="34"/>
        <v>0.97919370187732524</v>
      </c>
      <c r="N92" s="40">
        <f t="shared" ref="N92" si="47">(H92/B92)*10</f>
        <v>4.6684168012924063</v>
      </c>
      <c r="O92" s="143">
        <f t="shared" ref="O92" si="48">(I92/C92)*10</f>
        <v>5.6313846153846159</v>
      </c>
      <c r="P92" s="52">
        <f t="shared" ref="P92" si="49">(O92-N92)/N92</f>
        <v>0.20627288759341736</v>
      </c>
    </row>
    <row r="93" spans="1:16" ht="20.100000000000001" customHeight="1" x14ac:dyDescent="0.25">
      <c r="A93" s="38" t="s">
        <v>238</v>
      </c>
      <c r="B93" s="19">
        <v>188.82</v>
      </c>
      <c r="C93" s="140">
        <v>131.91</v>
      </c>
      <c r="D93" s="247">
        <f t="shared" si="36"/>
        <v>1.5483900171567718E-3</v>
      </c>
      <c r="E93" s="215">
        <f t="shared" si="37"/>
        <v>1.1135622443390755E-3</v>
      </c>
      <c r="F93" s="52">
        <f t="shared" si="33"/>
        <v>-0.30139815697489675</v>
      </c>
      <c r="H93" s="19">
        <v>55.716999999999999</v>
      </c>
      <c r="I93" s="140">
        <v>36.786999999999999</v>
      </c>
      <c r="J93" s="214">
        <f t="shared" si="38"/>
        <v>1.7814283892292984E-3</v>
      </c>
      <c r="K93" s="215">
        <f t="shared" si="39"/>
        <v>1.1220555953582094E-3</v>
      </c>
      <c r="L93" s="52">
        <f t="shared" si="34"/>
        <v>-0.33975267871565229</v>
      </c>
      <c r="N93" s="40">
        <f t="shared" ref="N93:N94" si="50">(H93/B93)*10</f>
        <v>2.9507997034212479</v>
      </c>
      <c r="O93" s="143">
        <f t="shared" ref="O93:O94" si="51">(I93/C93)*10</f>
        <v>2.7887953907967553</v>
      </c>
      <c r="P93" s="52">
        <f t="shared" ref="P93:P94" si="52">(O93-N93)/N93</f>
        <v>-5.4901833030774595E-2</v>
      </c>
    </row>
    <row r="94" spans="1:16" ht="20.100000000000001" customHeight="1" x14ac:dyDescent="0.25">
      <c r="A94" s="38" t="s">
        <v>229</v>
      </c>
      <c r="B94" s="19">
        <v>442.80999999999995</v>
      </c>
      <c r="C94" s="140">
        <v>149.4</v>
      </c>
      <c r="D94" s="247">
        <f t="shared" si="36"/>
        <v>3.6311968197076053E-3</v>
      </c>
      <c r="E94" s="215">
        <f t="shared" si="37"/>
        <v>1.2612099105773471E-3</v>
      </c>
      <c r="F94" s="52">
        <f t="shared" si="33"/>
        <v>-0.66260924550032752</v>
      </c>
      <c r="H94" s="19">
        <v>82.524000000000001</v>
      </c>
      <c r="I94" s="140">
        <v>34.338999999999999</v>
      </c>
      <c r="J94" s="214">
        <f t="shared" si="38"/>
        <v>2.6385231866891366E-3</v>
      </c>
      <c r="K94" s="215">
        <f t="shared" si="39"/>
        <v>1.0473881286597317E-3</v>
      </c>
      <c r="L94" s="52">
        <f t="shared" si="34"/>
        <v>-0.58389074693422527</v>
      </c>
      <c r="N94" s="40">
        <f t="shared" si="50"/>
        <v>1.8636435491520067</v>
      </c>
      <c r="O94" s="143">
        <f t="shared" si="51"/>
        <v>2.2984605087014724</v>
      </c>
      <c r="P94" s="52">
        <f t="shared" si="52"/>
        <v>0.23331551773799006</v>
      </c>
    </row>
    <row r="95" spans="1:16" ht="20.100000000000001" customHeight="1" thickBot="1" x14ac:dyDescent="0.3">
      <c r="A95" s="8" t="s">
        <v>17</v>
      </c>
      <c r="B95" s="19">
        <f>B96-SUM(B68:B94)</f>
        <v>1184.0299999999697</v>
      </c>
      <c r="C95" s="140">
        <f>C96-SUM(C68:C94)</f>
        <v>1321.7400000000343</v>
      </c>
      <c r="D95" s="247">
        <f t="shared" si="36"/>
        <v>9.7094599725351428E-3</v>
      </c>
      <c r="E95" s="215">
        <f t="shared" si="37"/>
        <v>1.1157908883577953E-2</v>
      </c>
      <c r="F95" s="52">
        <f>(C95-B95)/B95</f>
        <v>0.11630617467468572</v>
      </c>
      <c r="H95" s="19">
        <f>H96-SUM(H68:H94)</f>
        <v>338.42799999998897</v>
      </c>
      <c r="I95" s="140">
        <f>I96-SUM(I68:I94)</f>
        <v>417.31500000000233</v>
      </c>
      <c r="J95" s="214">
        <f t="shared" si="38"/>
        <v>1.0820490100150284E-2</v>
      </c>
      <c r="K95" s="215">
        <f t="shared" si="39"/>
        <v>1.2728698474377192E-2</v>
      </c>
      <c r="L95" s="52">
        <f t="shared" si="34"/>
        <v>0.23309832519772575</v>
      </c>
      <c r="N95" s="40">
        <f t="shared" si="35"/>
        <v>2.85827217215778</v>
      </c>
      <c r="O95" s="143">
        <f t="shared" si="35"/>
        <v>3.1573153570293062</v>
      </c>
      <c r="P95" s="52">
        <f>(O95-N95)/N95</f>
        <v>0.10462376109052317</v>
      </c>
    </row>
    <row r="96" spans="1:16" ht="26.25" customHeight="1" thickBot="1" x14ac:dyDescent="0.3">
      <c r="A96" s="12" t="s">
        <v>18</v>
      </c>
      <c r="B96" s="17">
        <v>121946.01999999997</v>
      </c>
      <c r="C96" s="145">
        <v>118457.68</v>
      </c>
      <c r="D96" s="243">
        <f>SUM(D68:D95)</f>
        <v>0.99999999999999967</v>
      </c>
      <c r="E96" s="244">
        <f>SUM(E68:E95)</f>
        <v>1.0000000000000004</v>
      </c>
      <c r="F96" s="57">
        <f>(C96-B96)/B96</f>
        <v>-2.8605607628686715E-2</v>
      </c>
      <c r="G96" s="1"/>
      <c r="H96" s="17">
        <v>31276.586999999992</v>
      </c>
      <c r="I96" s="145">
        <v>32785.36299999999</v>
      </c>
      <c r="J96" s="255">
        <f t="shared" si="38"/>
        <v>1</v>
      </c>
      <c r="K96" s="244">
        <f t="shared" si="39"/>
        <v>1</v>
      </c>
      <c r="L96" s="57">
        <f t="shared" si="34"/>
        <v>4.8239790358199836E-2</v>
      </c>
      <c r="M96" s="1"/>
      <c r="N96" s="37">
        <f t="shared" si="35"/>
        <v>2.5647894863645404</v>
      </c>
      <c r="O96" s="150">
        <f t="shared" si="35"/>
        <v>2.7676857253999905</v>
      </c>
      <c r="P96" s="57">
        <f>(O96-N96)/N96</f>
        <v>7.9108340124649082E-2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144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13</v>
      </c>
      <c r="H4" s="349"/>
      <c r="I4" s="130" t="s">
        <v>0</v>
      </c>
      <c r="K4" s="355" t="s">
        <v>19</v>
      </c>
      <c r="L4" s="349"/>
      <c r="M4" s="347" t="s">
        <v>13</v>
      </c>
      <c r="N4" s="348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160</v>
      </c>
      <c r="F5" s="357"/>
      <c r="G5" s="358" t="str">
        <f>E5</f>
        <v>jan-ago</v>
      </c>
      <c r="H5" s="358"/>
      <c r="I5" s="131" t="s">
        <v>138</v>
      </c>
      <c r="K5" s="359" t="str">
        <f>E5</f>
        <v>jan-ago</v>
      </c>
      <c r="L5" s="358"/>
      <c r="M5" s="360" t="str">
        <f>E5</f>
        <v>jan-ago</v>
      </c>
      <c r="N5" s="346"/>
      <c r="O5" s="131" t="str">
        <f>I5</f>
        <v>2022/2021</v>
      </c>
      <c r="Q5" s="359" t="str">
        <f>E5</f>
        <v>jan-ago</v>
      </c>
      <c r="R5" s="357"/>
      <c r="S5" s="131" t="str">
        <f>I5</f>
        <v>2022/2021</v>
      </c>
    </row>
    <row r="6" spans="1:19" ht="19.5" customHeight="1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156731.59999999989</v>
      </c>
      <c r="F7" s="145">
        <v>180934.08999999994</v>
      </c>
      <c r="G7" s="243">
        <f>E7/E15</f>
        <v>0.33189361064417017</v>
      </c>
      <c r="H7" s="244">
        <f>F7/F15</f>
        <v>0.38111314370604393</v>
      </c>
      <c r="I7" s="164">
        <f t="shared" ref="I7:I18" si="0">(F7-E7)/E7</f>
        <v>0.15441997657141296</v>
      </c>
      <c r="J7" s="1"/>
      <c r="K7" s="17">
        <v>37231.737000000016</v>
      </c>
      <c r="L7" s="145">
        <v>42089.145999999986</v>
      </c>
      <c r="M7" s="243">
        <f>K7/K15</f>
        <v>0.32188832096075032</v>
      </c>
      <c r="N7" s="244">
        <f>L7/L15</f>
        <v>0.35285844910543196</v>
      </c>
      <c r="O7" s="164">
        <f t="shared" ref="O7:O18" si="1">(L7-K7)/K7</f>
        <v>0.13046420584674759</v>
      </c>
      <c r="P7" s="1"/>
      <c r="Q7" s="187">
        <f t="shared" ref="Q7:Q18" si="2">(K7/E7)*10</f>
        <v>2.3755092782821103</v>
      </c>
      <c r="R7" s="188">
        <f t="shared" ref="R7:R18" si="3">(L7/F7)*10</f>
        <v>2.3262142584628469</v>
      </c>
      <c r="S7" s="55">
        <f>(R7-Q7)/Q7</f>
        <v>-2.0751348045633378E-2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117401.20999999989</v>
      </c>
      <c r="F8" s="181">
        <v>125746.93999999997</v>
      </c>
      <c r="G8" s="245">
        <f>E8/E7</f>
        <v>0.74905896449726772</v>
      </c>
      <c r="H8" s="246">
        <f>F8/F7</f>
        <v>0.69498755043894722</v>
      </c>
      <c r="I8" s="206">
        <f t="shared" si="0"/>
        <v>7.1087257107487145E-2</v>
      </c>
      <c r="K8" s="180">
        <v>30094.18700000002</v>
      </c>
      <c r="L8" s="181">
        <v>31715.872999999989</v>
      </c>
      <c r="M8" s="250">
        <f>K8/K7</f>
        <v>0.80829392945056544</v>
      </c>
      <c r="N8" s="246">
        <f>L8/L7</f>
        <v>0.75354042583805336</v>
      </c>
      <c r="O8" s="207">
        <f t="shared" si="1"/>
        <v>5.388701811416164E-2</v>
      </c>
      <c r="Q8" s="189">
        <f t="shared" si="2"/>
        <v>2.5633625922594878</v>
      </c>
      <c r="R8" s="190">
        <f t="shared" si="3"/>
        <v>2.5221983930583121</v>
      </c>
      <c r="S8" s="182">
        <f t="shared" ref="S8:S18" si="4">(R8-Q8)/Q8</f>
        <v>-1.60586720448672E-2</v>
      </c>
    </row>
    <row r="9" spans="1:19" ht="24" customHeight="1" x14ac:dyDescent="0.25">
      <c r="A9" s="8"/>
      <c r="B9" t="s">
        <v>37</v>
      </c>
      <c r="E9" s="19">
        <v>36568.240000000005</v>
      </c>
      <c r="F9" s="140">
        <v>50947.319999999985</v>
      </c>
      <c r="G9" s="247">
        <f>E9/E7</f>
        <v>0.23331759517544662</v>
      </c>
      <c r="H9" s="215">
        <f>F9/F7</f>
        <v>0.2815794414419085</v>
      </c>
      <c r="I9" s="182">
        <f t="shared" si="0"/>
        <v>0.39321225194321568</v>
      </c>
      <c r="K9" s="19">
        <v>6482.8520000000026</v>
      </c>
      <c r="L9" s="140">
        <v>9415.8320000000003</v>
      </c>
      <c r="M9" s="247">
        <f>K9/K7</f>
        <v>0.17412166399864717</v>
      </c>
      <c r="N9" s="215">
        <f>L9/L7</f>
        <v>0.2237116429019492</v>
      </c>
      <c r="O9" s="182">
        <f t="shared" si="1"/>
        <v>0.45242124916626147</v>
      </c>
      <c r="Q9" s="189">
        <f t="shared" si="2"/>
        <v>1.7728094105704844</v>
      </c>
      <c r="R9" s="190">
        <f t="shared" si="3"/>
        <v>1.8481505994819751</v>
      </c>
      <c r="S9" s="182">
        <f t="shared" si="4"/>
        <v>4.2498188729292806E-2</v>
      </c>
    </row>
    <row r="10" spans="1:19" ht="24" customHeight="1" thickBot="1" x14ac:dyDescent="0.3">
      <c r="A10" s="8"/>
      <c r="B10" t="s">
        <v>36</v>
      </c>
      <c r="E10" s="19">
        <v>2762.1499999999996</v>
      </c>
      <c r="F10" s="140">
        <v>4239.83</v>
      </c>
      <c r="G10" s="247">
        <f>E10/E7</f>
        <v>1.7623440327285637E-2</v>
      </c>
      <c r="H10" s="215">
        <f>F10/F7</f>
        <v>2.3433008119144387E-2</v>
      </c>
      <c r="I10" s="186">
        <f t="shared" si="0"/>
        <v>0.53497456691345524</v>
      </c>
      <c r="K10" s="19">
        <v>654.69799999999987</v>
      </c>
      <c r="L10" s="140">
        <v>957.44100000000003</v>
      </c>
      <c r="M10" s="247">
        <f>K10/K7</f>
        <v>1.7584406550787562E-2</v>
      </c>
      <c r="N10" s="215">
        <f>L10/L7</f>
        <v>2.274793125999754E-2</v>
      </c>
      <c r="O10" s="209">
        <f t="shared" si="1"/>
        <v>0.46241625909961576</v>
      </c>
      <c r="Q10" s="189">
        <f t="shared" si="2"/>
        <v>2.3702478142027044</v>
      </c>
      <c r="R10" s="190">
        <f t="shared" si="3"/>
        <v>2.2582061073203405</v>
      </c>
      <c r="S10" s="182">
        <f t="shared" si="4"/>
        <v>-4.7270039111944925E-2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315502.85999999993</v>
      </c>
      <c r="F11" s="145">
        <v>293817.54999999976</v>
      </c>
      <c r="G11" s="243">
        <f>E11/E15</f>
        <v>0.66810638935582978</v>
      </c>
      <c r="H11" s="244">
        <f>F11/F15</f>
        <v>0.61888685629395601</v>
      </c>
      <c r="I11" s="164">
        <f t="shared" si="0"/>
        <v>-6.8732530665491204E-2</v>
      </c>
      <c r="J11" s="1"/>
      <c r="K11" s="17">
        <v>78434.891999999949</v>
      </c>
      <c r="L11" s="145">
        <v>77191.392999999996</v>
      </c>
      <c r="M11" s="243">
        <f>K11/K15</f>
        <v>0.67811167903924974</v>
      </c>
      <c r="N11" s="244">
        <f>L11/L15</f>
        <v>0.64714155089456804</v>
      </c>
      <c r="O11" s="164">
        <f t="shared" si="1"/>
        <v>-1.5853900837907105E-2</v>
      </c>
      <c r="Q11" s="191">
        <f t="shared" si="2"/>
        <v>2.4860279238039227</v>
      </c>
      <c r="R11" s="192">
        <f t="shared" si="3"/>
        <v>2.6271879606919346</v>
      </c>
      <c r="S11" s="57">
        <f t="shared" si="4"/>
        <v>5.678135612894486E-2</v>
      </c>
    </row>
    <row r="12" spans="1:19" s="3" customFormat="1" ht="24" customHeight="1" x14ac:dyDescent="0.25">
      <c r="A12" s="46"/>
      <c r="B12" s="3" t="s">
        <v>33</v>
      </c>
      <c r="E12" s="31">
        <v>278969.46999999991</v>
      </c>
      <c r="F12" s="141">
        <v>260172.11999999976</v>
      </c>
      <c r="G12" s="247">
        <f>E12/E11</f>
        <v>0.88420583572522915</v>
      </c>
      <c r="H12" s="215">
        <f>F12/F11</f>
        <v>0.8854886986839281</v>
      </c>
      <c r="I12" s="206">
        <f t="shared" si="0"/>
        <v>-6.7381387647903399E-2</v>
      </c>
      <c r="K12" s="31">
        <v>72883.064999999959</v>
      </c>
      <c r="L12" s="141">
        <v>71903.765999999989</v>
      </c>
      <c r="M12" s="247">
        <f>K12/K11</f>
        <v>0.92921738197841852</v>
      </c>
      <c r="N12" s="215">
        <f>L12/L11</f>
        <v>0.93149978521569099</v>
      </c>
      <c r="O12" s="206">
        <f t="shared" si="1"/>
        <v>-1.3436578168055508E-2</v>
      </c>
      <c r="Q12" s="189">
        <f t="shared" si="2"/>
        <v>2.6125821223376153</v>
      </c>
      <c r="R12" s="190">
        <f t="shared" si="3"/>
        <v>2.7636998922098206</v>
      </c>
      <c r="S12" s="182">
        <f t="shared" si="4"/>
        <v>5.784230420171145E-2</v>
      </c>
    </row>
    <row r="13" spans="1:19" ht="24" customHeight="1" x14ac:dyDescent="0.25">
      <c r="A13" s="8"/>
      <c r="B13" s="3" t="s">
        <v>37</v>
      </c>
      <c r="D13" s="3"/>
      <c r="E13" s="19">
        <v>32502.749999999989</v>
      </c>
      <c r="F13" s="140">
        <v>31832.10999999999</v>
      </c>
      <c r="G13" s="247">
        <f>E13/E11</f>
        <v>0.10301887596201187</v>
      </c>
      <c r="H13" s="215">
        <f>F13/F11</f>
        <v>0.10833971626269437</v>
      </c>
      <c r="I13" s="182">
        <f t="shared" si="0"/>
        <v>-2.0633331025836265E-2</v>
      </c>
      <c r="K13" s="19">
        <v>5068.4460000000017</v>
      </c>
      <c r="L13" s="140">
        <v>5039.2550000000028</v>
      </c>
      <c r="M13" s="247">
        <f>K13/K11</f>
        <v>6.4619786816306257E-2</v>
      </c>
      <c r="N13" s="215">
        <f>L13/L11</f>
        <v>6.5282602167834991E-2</v>
      </c>
      <c r="O13" s="182">
        <f t="shared" si="1"/>
        <v>-5.7593589830095627E-3</v>
      </c>
      <c r="Q13" s="189">
        <f t="shared" si="2"/>
        <v>1.5593898977778813</v>
      </c>
      <c r="R13" s="190">
        <f t="shared" si="3"/>
        <v>1.5830728782980468</v>
      </c>
      <c r="S13" s="182">
        <f t="shared" si="4"/>
        <v>1.5187337402860922E-2</v>
      </c>
    </row>
    <row r="14" spans="1:19" ht="24" customHeight="1" thickBot="1" x14ac:dyDescent="0.3">
      <c r="A14" s="8"/>
      <c r="B14" t="s">
        <v>36</v>
      </c>
      <c r="E14" s="19">
        <v>4030.6400000000008</v>
      </c>
      <c r="F14" s="140">
        <v>1813.3199999999995</v>
      </c>
      <c r="G14" s="247">
        <f>E14/E11</f>
        <v>1.2775288312758882E-2</v>
      </c>
      <c r="H14" s="215">
        <f>F14/F11</f>
        <v>6.1715850533775162E-3</v>
      </c>
      <c r="I14" s="186">
        <f t="shared" si="0"/>
        <v>-0.55011611059285892</v>
      </c>
      <c r="K14" s="19">
        <v>483.38100000000003</v>
      </c>
      <c r="L14" s="140">
        <v>248.37200000000001</v>
      </c>
      <c r="M14" s="247">
        <f>K14/K11</f>
        <v>6.1628312052753303E-3</v>
      </c>
      <c r="N14" s="215">
        <f>L14/L11</f>
        <v>3.2176126164739638E-3</v>
      </c>
      <c r="O14" s="209">
        <f t="shared" si="1"/>
        <v>-0.48617757007412371</v>
      </c>
      <c r="Q14" s="189">
        <f t="shared" si="2"/>
        <v>1.1992661215092391</v>
      </c>
      <c r="R14" s="190">
        <f t="shared" si="3"/>
        <v>1.3697086007985357</v>
      </c>
      <c r="S14" s="182">
        <f t="shared" si="4"/>
        <v>0.14212231650036117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472234.45999999985</v>
      </c>
      <c r="F15" s="145">
        <v>474751.63999999972</v>
      </c>
      <c r="G15" s="243">
        <f>G7+G11</f>
        <v>1</v>
      </c>
      <c r="H15" s="244">
        <f>H7+H11</f>
        <v>1</v>
      </c>
      <c r="I15" s="164">
        <f t="shared" si="0"/>
        <v>5.3303606856642304E-3</v>
      </c>
      <c r="J15" s="1"/>
      <c r="K15" s="17">
        <v>115666.62899999996</v>
      </c>
      <c r="L15" s="145">
        <v>119280.53899999999</v>
      </c>
      <c r="M15" s="243">
        <f>M7+M11</f>
        <v>1</v>
      </c>
      <c r="N15" s="244">
        <f>N7+N11</f>
        <v>1</v>
      </c>
      <c r="O15" s="164">
        <f t="shared" si="1"/>
        <v>3.1244188848972454E-2</v>
      </c>
      <c r="Q15" s="191">
        <f t="shared" si="2"/>
        <v>2.4493474914981848</v>
      </c>
      <c r="R15" s="192">
        <f t="shared" si="3"/>
        <v>2.5124829268625604</v>
      </c>
      <c r="S15" s="57">
        <f t="shared" si="4"/>
        <v>2.5776430491599112E-2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396370.67999999982</v>
      </c>
      <c r="F16" s="181">
        <f t="shared" ref="F16:F17" si="5">F8+F12</f>
        <v>385919.05999999971</v>
      </c>
      <c r="G16" s="245">
        <f>E16/E15</f>
        <v>0.83935145266611833</v>
      </c>
      <c r="H16" s="246">
        <f>F16/F15</f>
        <v>0.81288620719667215</v>
      </c>
      <c r="I16" s="207">
        <f t="shared" si="0"/>
        <v>-2.6368297473466293E-2</v>
      </c>
      <c r="J16" s="3"/>
      <c r="K16" s="180">
        <f t="shared" ref="K16:L18" si="6">K8+K12</f>
        <v>102977.25199999998</v>
      </c>
      <c r="L16" s="181">
        <f t="shared" si="6"/>
        <v>103619.63899999998</v>
      </c>
      <c r="M16" s="250">
        <f>K16/K15</f>
        <v>0.89029353487945095</v>
      </c>
      <c r="N16" s="246">
        <f>L16/L15</f>
        <v>0.86870532166190151</v>
      </c>
      <c r="O16" s="207">
        <f t="shared" si="1"/>
        <v>6.2381447118049198E-3</v>
      </c>
      <c r="P16" s="3"/>
      <c r="Q16" s="189">
        <f t="shared" si="2"/>
        <v>2.5980037675844243</v>
      </c>
      <c r="R16" s="190">
        <f t="shared" si="3"/>
        <v>2.6850096235205396</v>
      </c>
      <c r="S16" s="182">
        <f t="shared" si="4"/>
        <v>3.3489503372434191E-2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69070.989999999991</v>
      </c>
      <c r="F17" s="140">
        <f t="shared" si="5"/>
        <v>82779.429999999978</v>
      </c>
      <c r="G17" s="248">
        <f>E17/E15</f>
        <v>0.14626418834406962</v>
      </c>
      <c r="H17" s="215">
        <f>F17/F15</f>
        <v>0.17436365254051578</v>
      </c>
      <c r="I17" s="182">
        <f t="shared" si="0"/>
        <v>0.19846885067088207</v>
      </c>
      <c r="K17" s="19">
        <f t="shared" si="6"/>
        <v>11551.298000000004</v>
      </c>
      <c r="L17" s="140">
        <f t="shared" si="6"/>
        <v>14455.087000000003</v>
      </c>
      <c r="M17" s="247">
        <f>K17/K15</f>
        <v>9.9867162204580279E-2</v>
      </c>
      <c r="N17" s="215">
        <f>L17/L15</f>
        <v>0.12118562777453583</v>
      </c>
      <c r="O17" s="182">
        <f t="shared" si="1"/>
        <v>0.25138205247583412</v>
      </c>
      <c r="Q17" s="189">
        <f t="shared" si="2"/>
        <v>1.6723805464493857</v>
      </c>
      <c r="R17" s="190">
        <f t="shared" si="3"/>
        <v>1.7462172667775082</v>
      </c>
      <c r="S17" s="182">
        <f t="shared" si="4"/>
        <v>4.4150669227099357E-2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6792.7900000000009</v>
      </c>
      <c r="F18" s="142">
        <f>F10+F14</f>
        <v>6053.15</v>
      </c>
      <c r="G18" s="249">
        <f>E18/E15</f>
        <v>1.4384358989811974E-2</v>
      </c>
      <c r="H18" s="221">
        <f>F18/F15</f>
        <v>1.2750140262811948E-2</v>
      </c>
      <c r="I18" s="208">
        <f t="shared" si="0"/>
        <v>-0.10888603946243018</v>
      </c>
      <c r="K18" s="21">
        <f t="shared" si="6"/>
        <v>1138.079</v>
      </c>
      <c r="L18" s="142">
        <f t="shared" si="6"/>
        <v>1205.8130000000001</v>
      </c>
      <c r="M18" s="249">
        <f>K18/K15</f>
        <v>9.839302915968965E-3</v>
      </c>
      <c r="N18" s="221">
        <f>L18/L15</f>
        <v>1.0109050563562596E-2</v>
      </c>
      <c r="O18" s="208">
        <f t="shared" si="1"/>
        <v>5.9516079287993323E-2</v>
      </c>
      <c r="Q18" s="193">
        <f t="shared" si="2"/>
        <v>1.6754220283565366</v>
      </c>
      <c r="R18" s="194">
        <f t="shared" si="3"/>
        <v>1.9920421598671769</v>
      </c>
      <c r="S18" s="186">
        <f t="shared" si="4"/>
        <v>0.18897932947749344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20" sqref="A20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152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58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145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F5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167</v>
      </c>
      <c r="B7" s="39">
        <v>71718.53</v>
      </c>
      <c r="C7" s="147">
        <v>62247.080000000009</v>
      </c>
      <c r="D7" s="247">
        <f>B7/$B$33</f>
        <v>0.15187059834642319</v>
      </c>
      <c r="E7" s="246">
        <f>C7/$C$33</f>
        <v>0.13111503943409239</v>
      </c>
      <c r="F7" s="52">
        <f>(C7-B7)/B7</f>
        <v>-0.1320641959616293</v>
      </c>
      <c r="H7" s="39">
        <v>17179.862000000001</v>
      </c>
      <c r="I7" s="147">
        <v>15564.320000000002</v>
      </c>
      <c r="J7" s="247">
        <f>H7/$H$33</f>
        <v>0.14852911465069149</v>
      </c>
      <c r="K7" s="246">
        <f>I7/$I$33</f>
        <v>0.13048499051467236</v>
      </c>
      <c r="L7" s="52">
        <f>(I7-H7)/H7</f>
        <v>-9.4036960250320947E-2</v>
      </c>
      <c r="N7" s="27">
        <f t="shared" ref="N7:N33" si="0">(H7/B7)*10</f>
        <v>2.3954565159101842</v>
      </c>
      <c r="O7" s="151">
        <f t="shared" ref="O7:O33" si="1">(I7/C7)*10</f>
        <v>2.5004096577702923</v>
      </c>
      <c r="P7" s="61">
        <f>(O7-N7)/N7</f>
        <v>4.3813419764887652E-2</v>
      </c>
    </row>
    <row r="8" spans="1:16" ht="20.100000000000001" customHeight="1" x14ac:dyDescent="0.25">
      <c r="A8" s="8" t="s">
        <v>164</v>
      </c>
      <c r="B8" s="19">
        <v>63032</v>
      </c>
      <c r="C8" s="140">
        <v>52623.169999999991</v>
      </c>
      <c r="D8" s="247">
        <f t="shared" ref="D8:D32" si="2">B8/$B$33</f>
        <v>0.13347607034014428</v>
      </c>
      <c r="E8" s="215">
        <f t="shared" ref="E8:E32" si="3">C8/$C$33</f>
        <v>0.11084357707537359</v>
      </c>
      <c r="F8" s="52">
        <f t="shared" ref="F8:F33" si="4">(C8-B8)/B8</f>
        <v>-0.16513564538647052</v>
      </c>
      <c r="H8" s="19">
        <v>15490.499000000002</v>
      </c>
      <c r="I8" s="140">
        <v>13658.578000000001</v>
      </c>
      <c r="J8" s="247">
        <f t="shared" ref="J8:J32" si="5">H8/$H$33</f>
        <v>0.13392366609041575</v>
      </c>
      <c r="K8" s="215">
        <f t="shared" ref="K8:K32" si="6">I8/$I$33</f>
        <v>0.11450801710411457</v>
      </c>
      <c r="L8" s="52">
        <f t="shared" ref="L8:L33" si="7">(I8-H8)/H8</f>
        <v>-0.11826094175533015</v>
      </c>
      <c r="N8" s="27">
        <f t="shared" si="0"/>
        <v>2.4575610800863057</v>
      </c>
      <c r="O8" s="152">
        <f t="shared" si="1"/>
        <v>2.5955445101463868</v>
      </c>
      <c r="P8" s="52">
        <f t="shared" ref="P8:P71" si="8">(O8-N8)/N8</f>
        <v>5.6146490591084439E-2</v>
      </c>
    </row>
    <row r="9" spans="1:16" ht="20.100000000000001" customHeight="1" x14ac:dyDescent="0.25">
      <c r="A9" s="8" t="s">
        <v>166</v>
      </c>
      <c r="B9" s="19">
        <v>61344.14999999998</v>
      </c>
      <c r="C9" s="140">
        <v>54361.94999999999</v>
      </c>
      <c r="D9" s="247">
        <f t="shared" si="2"/>
        <v>0.12990189237778205</v>
      </c>
      <c r="E9" s="215">
        <f t="shared" si="3"/>
        <v>0.11450608153770678</v>
      </c>
      <c r="F9" s="52">
        <f t="shared" si="4"/>
        <v>-0.11382014421913079</v>
      </c>
      <c r="H9" s="19">
        <v>14389.583000000001</v>
      </c>
      <c r="I9" s="140">
        <v>13295.748</v>
      </c>
      <c r="J9" s="247">
        <f t="shared" si="5"/>
        <v>0.12440565722720248</v>
      </c>
      <c r="K9" s="215">
        <f t="shared" si="6"/>
        <v>0.11146619651006107</v>
      </c>
      <c r="L9" s="52">
        <f t="shared" si="7"/>
        <v>-7.6015753896412491E-2</v>
      </c>
      <c r="N9" s="27">
        <f t="shared" si="0"/>
        <v>2.345713975986301</v>
      </c>
      <c r="O9" s="152">
        <f t="shared" si="1"/>
        <v>2.4457820221680793</v>
      </c>
      <c r="P9" s="52">
        <f t="shared" si="8"/>
        <v>4.265995223893513E-2</v>
      </c>
    </row>
    <row r="10" spans="1:16" ht="20.100000000000001" customHeight="1" x14ac:dyDescent="0.25">
      <c r="A10" s="8" t="s">
        <v>175</v>
      </c>
      <c r="B10" s="19">
        <v>37355.549999999996</v>
      </c>
      <c r="C10" s="140">
        <v>44106.62</v>
      </c>
      <c r="D10" s="247">
        <f t="shared" si="2"/>
        <v>7.9103820589458931E-2</v>
      </c>
      <c r="E10" s="215">
        <f t="shared" si="3"/>
        <v>9.2904618507479039E-2</v>
      </c>
      <c r="F10" s="52">
        <f t="shared" si="4"/>
        <v>0.18072468481925733</v>
      </c>
      <c r="H10" s="19">
        <v>8633.0339999999978</v>
      </c>
      <c r="I10" s="140">
        <v>10040.774000000001</v>
      </c>
      <c r="J10" s="247">
        <f t="shared" si="5"/>
        <v>7.4637205861683723E-2</v>
      </c>
      <c r="K10" s="215">
        <f t="shared" si="6"/>
        <v>8.4177805400426658E-2</v>
      </c>
      <c r="L10" s="52">
        <f t="shared" si="7"/>
        <v>0.16306434099529826</v>
      </c>
      <c r="N10" s="27">
        <f t="shared" si="0"/>
        <v>2.3110445435818772</v>
      </c>
      <c r="O10" s="152">
        <f t="shared" si="1"/>
        <v>2.2764777713640267</v>
      </c>
      <c r="P10" s="52">
        <f t="shared" si="8"/>
        <v>-1.4957207256713257E-2</v>
      </c>
    </row>
    <row r="11" spans="1:16" ht="20.100000000000001" customHeight="1" x14ac:dyDescent="0.25">
      <c r="A11" s="8" t="s">
        <v>174</v>
      </c>
      <c r="B11" s="19">
        <v>36584.11</v>
      </c>
      <c r="C11" s="140">
        <v>38985.279999999999</v>
      </c>
      <c r="D11" s="247">
        <f t="shared" si="2"/>
        <v>7.7470225277503094E-2</v>
      </c>
      <c r="E11" s="215">
        <f t="shared" si="3"/>
        <v>8.2117209747816805E-2</v>
      </c>
      <c r="F11" s="52">
        <f t="shared" si="4"/>
        <v>6.5634233004438214E-2</v>
      </c>
      <c r="H11" s="19">
        <v>8613.0149999999994</v>
      </c>
      <c r="I11" s="140">
        <v>9318.4840000000022</v>
      </c>
      <c r="J11" s="247">
        <f t="shared" si="5"/>
        <v>7.4464130877368251E-2</v>
      </c>
      <c r="K11" s="215">
        <f t="shared" si="6"/>
        <v>7.8122416935087827E-2</v>
      </c>
      <c r="L11" s="52">
        <f t="shared" si="7"/>
        <v>8.1907322813208019E-2</v>
      </c>
      <c r="N11" s="27">
        <f t="shared" si="0"/>
        <v>2.3543049154400637</v>
      </c>
      <c r="O11" s="152">
        <f t="shared" si="1"/>
        <v>2.3902570406060959</v>
      </c>
      <c r="P11" s="52">
        <f t="shared" si="8"/>
        <v>1.5270802405521063E-2</v>
      </c>
    </row>
    <row r="12" spans="1:16" ht="20.100000000000001" customHeight="1" x14ac:dyDescent="0.25">
      <c r="A12" s="8" t="s">
        <v>168</v>
      </c>
      <c r="B12" s="19">
        <v>23304.52</v>
      </c>
      <c r="C12" s="140">
        <v>24819.299999999996</v>
      </c>
      <c r="D12" s="247">
        <f t="shared" si="2"/>
        <v>4.9349469329281935E-2</v>
      </c>
      <c r="E12" s="215">
        <f t="shared" si="3"/>
        <v>5.2278492392359099E-2</v>
      </c>
      <c r="F12" s="52">
        <f t="shared" si="4"/>
        <v>6.4999407840195603E-2</v>
      </c>
      <c r="H12" s="19">
        <v>6840.5169999999998</v>
      </c>
      <c r="I12" s="140">
        <v>7668.68</v>
      </c>
      <c r="J12" s="247">
        <f t="shared" si="5"/>
        <v>5.9139935685339276E-2</v>
      </c>
      <c r="K12" s="215">
        <f t="shared" si="6"/>
        <v>6.4291124640206407E-2</v>
      </c>
      <c r="L12" s="52">
        <f t="shared" si="7"/>
        <v>0.12106731114037148</v>
      </c>
      <c r="N12" s="27">
        <f t="shared" si="0"/>
        <v>2.9352747878952234</v>
      </c>
      <c r="O12" s="152">
        <f t="shared" si="1"/>
        <v>3.0898051113448011</v>
      </c>
      <c r="P12" s="52">
        <f t="shared" si="8"/>
        <v>5.2645947863840567E-2</v>
      </c>
    </row>
    <row r="13" spans="1:16" ht="20.100000000000001" customHeight="1" x14ac:dyDescent="0.25">
      <c r="A13" s="8" t="s">
        <v>173</v>
      </c>
      <c r="B13" s="19">
        <v>15187.629999999997</v>
      </c>
      <c r="C13" s="140">
        <v>13397.13</v>
      </c>
      <c r="D13" s="247">
        <f t="shared" si="2"/>
        <v>3.2161206532873542E-2</v>
      </c>
      <c r="E13" s="215">
        <f t="shared" si="3"/>
        <v>2.8219239010948978E-2</v>
      </c>
      <c r="F13" s="52">
        <f t="shared" si="4"/>
        <v>-0.11789199499856123</v>
      </c>
      <c r="H13" s="19">
        <v>4931.1319999999996</v>
      </c>
      <c r="I13" s="140">
        <v>4657.2249999999995</v>
      </c>
      <c r="J13" s="247">
        <f t="shared" si="5"/>
        <v>4.2632279012817076E-2</v>
      </c>
      <c r="K13" s="215">
        <f t="shared" si="6"/>
        <v>3.9044298751869329E-2</v>
      </c>
      <c r="L13" s="52">
        <f t="shared" si="7"/>
        <v>-5.5546474927055327E-2</v>
      </c>
      <c r="N13" s="27">
        <f t="shared" si="0"/>
        <v>3.246808093165293</v>
      </c>
      <c r="O13" s="152">
        <f t="shared" si="1"/>
        <v>3.4762855925112319</v>
      </c>
      <c r="P13" s="52">
        <f t="shared" si="8"/>
        <v>7.0677875858755415E-2</v>
      </c>
    </row>
    <row r="14" spans="1:16" ht="20.100000000000001" customHeight="1" x14ac:dyDescent="0.25">
      <c r="A14" s="8" t="s">
        <v>180</v>
      </c>
      <c r="B14" s="19">
        <v>13416.64</v>
      </c>
      <c r="C14" s="140">
        <v>19712.379999999997</v>
      </c>
      <c r="D14" s="247">
        <f t="shared" si="2"/>
        <v>2.8410971956599713E-2</v>
      </c>
      <c r="E14" s="215">
        <f t="shared" si="3"/>
        <v>4.1521457408762202E-2</v>
      </c>
      <c r="F14" s="52">
        <f t="shared" si="4"/>
        <v>0.46924863453144738</v>
      </c>
      <c r="H14" s="19">
        <v>2489.4290000000001</v>
      </c>
      <c r="I14" s="140">
        <v>3812.9270000000001</v>
      </c>
      <c r="J14" s="247">
        <f t="shared" si="5"/>
        <v>2.1522447930941255E-2</v>
      </c>
      <c r="K14" s="215">
        <f t="shared" si="6"/>
        <v>3.1966044351962569E-2</v>
      </c>
      <c r="L14" s="52">
        <f t="shared" si="7"/>
        <v>0.53164721709275498</v>
      </c>
      <c r="N14" s="27">
        <f t="shared" si="0"/>
        <v>1.8554787189639135</v>
      </c>
      <c r="O14" s="152">
        <f t="shared" si="1"/>
        <v>1.9342803862344375</v>
      </c>
      <c r="P14" s="52">
        <f t="shared" si="8"/>
        <v>4.2469723023569023E-2</v>
      </c>
    </row>
    <row r="15" spans="1:16" ht="20.100000000000001" customHeight="1" x14ac:dyDescent="0.25">
      <c r="A15" s="8" t="s">
        <v>169</v>
      </c>
      <c r="B15" s="19">
        <v>11999.9</v>
      </c>
      <c r="C15" s="140">
        <v>13703.050000000001</v>
      </c>
      <c r="D15" s="247">
        <f t="shared" si="2"/>
        <v>2.5410894410374051E-2</v>
      </c>
      <c r="E15" s="215">
        <f t="shared" si="3"/>
        <v>2.8863618038265246E-2</v>
      </c>
      <c r="F15" s="52">
        <f t="shared" si="4"/>
        <v>0.14193034941957863</v>
      </c>
      <c r="H15" s="19">
        <v>3487.4550000000004</v>
      </c>
      <c r="I15" s="140">
        <v>3658.454999999999</v>
      </c>
      <c r="J15" s="247">
        <f t="shared" si="5"/>
        <v>3.0150917599578352E-2</v>
      </c>
      <c r="K15" s="215">
        <f t="shared" si="6"/>
        <v>3.067101331592742E-2</v>
      </c>
      <c r="L15" s="52">
        <f t="shared" si="7"/>
        <v>4.9032890746976983E-2</v>
      </c>
      <c r="N15" s="27">
        <f t="shared" si="0"/>
        <v>2.9062367186393221</v>
      </c>
      <c r="O15" s="152">
        <f t="shared" si="1"/>
        <v>2.6698107355661689</v>
      </c>
      <c r="P15" s="52">
        <f t="shared" si="8"/>
        <v>-8.1351247665691198E-2</v>
      </c>
    </row>
    <row r="16" spans="1:16" ht="20.100000000000001" customHeight="1" x14ac:dyDescent="0.25">
      <c r="A16" s="8" t="s">
        <v>178</v>
      </c>
      <c r="B16" s="19">
        <v>19534.639999999996</v>
      </c>
      <c r="C16" s="140">
        <v>15300.29</v>
      </c>
      <c r="D16" s="247">
        <f t="shared" si="2"/>
        <v>4.136640091873009E-2</v>
      </c>
      <c r="E16" s="215">
        <f t="shared" si="3"/>
        <v>3.2227987669510752E-2</v>
      </c>
      <c r="F16" s="52">
        <f t="shared" si="4"/>
        <v>-0.21676109720987927</v>
      </c>
      <c r="H16" s="19">
        <v>4025.63</v>
      </c>
      <c r="I16" s="140">
        <v>3434.08</v>
      </c>
      <c r="J16" s="247">
        <f t="shared" si="5"/>
        <v>3.4803728913029873E-2</v>
      </c>
      <c r="K16" s="215">
        <f t="shared" si="6"/>
        <v>2.8789943680586492E-2</v>
      </c>
      <c r="L16" s="52">
        <f t="shared" si="7"/>
        <v>-0.14694594386468707</v>
      </c>
      <c r="N16" s="27">
        <f t="shared" si="0"/>
        <v>2.0607648771618012</v>
      </c>
      <c r="O16" s="152">
        <f t="shared" si="1"/>
        <v>2.244454190083979</v>
      </c>
      <c r="P16" s="52">
        <f t="shared" si="8"/>
        <v>8.913647304352583E-2</v>
      </c>
    </row>
    <row r="17" spans="1:16" ht="20.100000000000001" customHeight="1" x14ac:dyDescent="0.25">
      <c r="A17" s="8" t="s">
        <v>170</v>
      </c>
      <c r="B17" s="19">
        <v>10018.69</v>
      </c>
      <c r="C17" s="140">
        <v>11900.779999999997</v>
      </c>
      <c r="D17" s="247">
        <f t="shared" si="2"/>
        <v>2.1215499605852582E-2</v>
      </c>
      <c r="E17" s="215">
        <f t="shared" si="3"/>
        <v>2.506738049393574E-2</v>
      </c>
      <c r="F17" s="52">
        <f t="shared" si="4"/>
        <v>0.18785789359686711</v>
      </c>
      <c r="H17" s="19">
        <v>2669.4560000000001</v>
      </c>
      <c r="I17" s="140">
        <v>3039.8249999999998</v>
      </c>
      <c r="J17" s="247">
        <f t="shared" si="5"/>
        <v>2.3078877832602866E-2</v>
      </c>
      <c r="K17" s="215">
        <f t="shared" si="6"/>
        <v>2.5484668542619517E-2</v>
      </c>
      <c r="L17" s="52">
        <f t="shared" si="7"/>
        <v>0.13874324956095913</v>
      </c>
      <c r="N17" s="27">
        <f t="shared" si="0"/>
        <v>2.6644760941799777</v>
      </c>
      <c r="O17" s="152">
        <f t="shared" si="1"/>
        <v>2.5543073647273546</v>
      </c>
      <c r="P17" s="52">
        <f t="shared" si="8"/>
        <v>-4.1347238841160885E-2</v>
      </c>
    </row>
    <row r="18" spans="1:16" ht="20.100000000000001" customHeight="1" x14ac:dyDescent="0.25">
      <c r="A18" s="8" t="s">
        <v>172</v>
      </c>
      <c r="B18" s="19">
        <v>8464.85</v>
      </c>
      <c r="C18" s="140">
        <v>9787.56</v>
      </c>
      <c r="D18" s="247">
        <f t="shared" si="2"/>
        <v>1.7925100171639331E-2</v>
      </c>
      <c r="E18" s="215">
        <f t="shared" si="3"/>
        <v>2.06161689088636E-2</v>
      </c>
      <c r="F18" s="52">
        <f t="shared" si="4"/>
        <v>0.15625911859040609</v>
      </c>
      <c r="H18" s="19">
        <v>1921.1480000000001</v>
      </c>
      <c r="I18" s="140">
        <v>2653.1150000000007</v>
      </c>
      <c r="J18" s="247">
        <f t="shared" si="5"/>
        <v>1.660935411197987E-2</v>
      </c>
      <c r="K18" s="215">
        <f t="shared" si="6"/>
        <v>2.224264764598357E-2</v>
      </c>
      <c r="L18" s="52">
        <f t="shared" si="7"/>
        <v>0.38100500325846864</v>
      </c>
      <c r="N18" s="27">
        <f t="shared" si="0"/>
        <v>2.2695594133386892</v>
      </c>
      <c r="O18" s="152">
        <f t="shared" si="1"/>
        <v>2.7107011349100296</v>
      </c>
      <c r="P18" s="52">
        <f t="shared" si="8"/>
        <v>0.19437328627691156</v>
      </c>
    </row>
    <row r="19" spans="1:16" ht="20.100000000000001" customHeight="1" x14ac:dyDescent="0.25">
      <c r="A19" s="8" t="s">
        <v>171</v>
      </c>
      <c r="B19" s="19">
        <v>9146.1299999999992</v>
      </c>
      <c r="C19" s="140">
        <v>11508.599999999999</v>
      </c>
      <c r="D19" s="247">
        <f t="shared" si="2"/>
        <v>1.9367773372574306E-2</v>
      </c>
      <c r="E19" s="215">
        <f t="shared" si="3"/>
        <v>2.4241306464997159E-2</v>
      </c>
      <c r="F19" s="52">
        <f t="shared" si="4"/>
        <v>0.25830269195823802</v>
      </c>
      <c r="H19" s="19">
        <v>2252.3000000000002</v>
      </c>
      <c r="I19" s="140">
        <v>2644.9369999999994</v>
      </c>
      <c r="J19" s="247">
        <f t="shared" si="5"/>
        <v>1.9472340635084989E-2</v>
      </c>
      <c r="K19" s="215">
        <f t="shared" si="6"/>
        <v>2.2174086587586597E-2</v>
      </c>
      <c r="L19" s="52">
        <f t="shared" si="7"/>
        <v>0.17432713226479565</v>
      </c>
      <c r="N19" s="27">
        <f t="shared" si="0"/>
        <v>2.4625716013220895</v>
      </c>
      <c r="O19" s="152">
        <f t="shared" si="1"/>
        <v>2.298226543628243</v>
      </c>
      <c r="P19" s="52">
        <f t="shared" si="8"/>
        <v>-6.6737169228141033E-2</v>
      </c>
    </row>
    <row r="20" spans="1:16" ht="20.100000000000001" customHeight="1" x14ac:dyDescent="0.25">
      <c r="A20" s="8" t="s">
        <v>165</v>
      </c>
      <c r="B20" s="19">
        <v>14904.430000000002</v>
      </c>
      <c r="C20" s="140">
        <v>13400.4</v>
      </c>
      <c r="D20" s="247">
        <f t="shared" si="2"/>
        <v>3.1561504427271174E-2</v>
      </c>
      <c r="E20" s="215">
        <f t="shared" si="3"/>
        <v>2.8226126822858379E-2</v>
      </c>
      <c r="F20" s="52">
        <f t="shared" si="4"/>
        <v>-0.10091160815945341</v>
      </c>
      <c r="H20" s="19">
        <v>2862.3520000000003</v>
      </c>
      <c r="I20" s="140">
        <v>2489.5509999999999</v>
      </c>
      <c r="J20" s="247">
        <f t="shared" si="5"/>
        <v>2.4746567136490163E-2</v>
      </c>
      <c r="K20" s="215">
        <f t="shared" si="6"/>
        <v>2.0871392943655295E-2</v>
      </c>
      <c r="L20" s="52">
        <f t="shared" si="7"/>
        <v>-0.13024289116083568</v>
      </c>
      <c r="N20" s="27">
        <f t="shared" si="0"/>
        <v>1.9204706251765413</v>
      </c>
      <c r="O20" s="152">
        <f t="shared" si="1"/>
        <v>1.857818423330647</v>
      </c>
      <c r="P20" s="52">
        <f t="shared" si="8"/>
        <v>-3.2623358579168586E-2</v>
      </c>
    </row>
    <row r="21" spans="1:16" ht="20.100000000000001" customHeight="1" x14ac:dyDescent="0.25">
      <c r="A21" s="8" t="s">
        <v>179</v>
      </c>
      <c r="B21" s="19">
        <v>6497.4</v>
      </c>
      <c r="C21" s="140">
        <v>7389.48</v>
      </c>
      <c r="D21" s="247">
        <f t="shared" si="2"/>
        <v>1.3758843435525659E-2</v>
      </c>
      <c r="E21" s="215">
        <f t="shared" si="3"/>
        <v>1.5564938332809137E-2</v>
      </c>
      <c r="F21" s="52">
        <f t="shared" si="4"/>
        <v>0.13729799612152552</v>
      </c>
      <c r="H21" s="19">
        <v>1788.8680000000002</v>
      </c>
      <c r="I21" s="140">
        <v>2053.7339999999999</v>
      </c>
      <c r="J21" s="247">
        <f t="shared" si="5"/>
        <v>1.5465722615638776E-2</v>
      </c>
      <c r="K21" s="215">
        <f t="shared" si="6"/>
        <v>1.7217678736344413E-2</v>
      </c>
      <c r="L21" s="52">
        <f t="shared" si="7"/>
        <v>0.14806346807031023</v>
      </c>
      <c r="N21" s="27">
        <f t="shared" si="0"/>
        <v>2.7532058977437135</v>
      </c>
      <c r="O21" s="152">
        <f t="shared" si="1"/>
        <v>2.779267282677536</v>
      </c>
      <c r="P21" s="52">
        <f t="shared" si="8"/>
        <v>9.46583216140141E-3</v>
      </c>
    </row>
    <row r="22" spans="1:16" ht="20.100000000000001" customHeight="1" x14ac:dyDescent="0.25">
      <c r="A22" s="8" t="s">
        <v>203</v>
      </c>
      <c r="B22" s="19">
        <v>2357.0099999999993</v>
      </c>
      <c r="C22" s="140">
        <v>9166.0099999999984</v>
      </c>
      <c r="D22" s="247">
        <f t="shared" si="2"/>
        <v>4.9911859460658606E-3</v>
      </c>
      <c r="E22" s="215">
        <f t="shared" si="3"/>
        <v>1.9306958054952698E-2</v>
      </c>
      <c r="F22" s="52">
        <f t="shared" si="4"/>
        <v>2.8888294916016481</v>
      </c>
      <c r="H22" s="19">
        <v>488.73899999999998</v>
      </c>
      <c r="I22" s="140">
        <v>1962.1609999999998</v>
      </c>
      <c r="J22" s="247">
        <f t="shared" si="5"/>
        <v>4.2254105979002803E-3</v>
      </c>
      <c r="K22" s="215">
        <f t="shared" si="6"/>
        <v>1.6449967584402016E-2</v>
      </c>
      <c r="L22" s="52">
        <f t="shared" si="7"/>
        <v>3.0147420197692427</v>
      </c>
      <c r="N22" s="27">
        <f t="shared" si="0"/>
        <v>2.073555054921278</v>
      </c>
      <c r="O22" s="152">
        <f t="shared" si="1"/>
        <v>2.140692624162531</v>
      </c>
      <c r="P22" s="52">
        <f t="shared" si="8"/>
        <v>3.2378001771359716E-2</v>
      </c>
    </row>
    <row r="23" spans="1:16" ht="20.100000000000001" customHeight="1" x14ac:dyDescent="0.25">
      <c r="A23" s="8" t="s">
        <v>184</v>
      </c>
      <c r="B23" s="19">
        <v>10327.489999999996</v>
      </c>
      <c r="C23" s="140">
        <v>6006.3600000000006</v>
      </c>
      <c r="D23" s="247">
        <f t="shared" si="2"/>
        <v>2.1869412071283411E-2</v>
      </c>
      <c r="E23" s="215">
        <f t="shared" si="3"/>
        <v>1.2651583467937053E-2</v>
      </c>
      <c r="F23" s="52">
        <f t="shared" si="4"/>
        <v>-0.41841047534299208</v>
      </c>
      <c r="H23" s="19">
        <v>2793.8230000000003</v>
      </c>
      <c r="I23" s="140">
        <v>1647.5240000000003</v>
      </c>
      <c r="J23" s="247">
        <f t="shared" si="5"/>
        <v>2.4154097202919261E-2</v>
      </c>
      <c r="K23" s="215">
        <f t="shared" si="6"/>
        <v>1.3812177693127297E-2</v>
      </c>
      <c r="L23" s="52">
        <f t="shared" si="7"/>
        <v>-0.41029764591386064</v>
      </c>
      <c r="N23" s="27">
        <f t="shared" si="0"/>
        <v>2.7052294410355286</v>
      </c>
      <c r="O23" s="152">
        <f t="shared" si="1"/>
        <v>2.7429657895963615</v>
      </c>
      <c r="P23" s="52">
        <f t="shared" si="8"/>
        <v>1.3949407761283214E-2</v>
      </c>
    </row>
    <row r="24" spans="1:16" ht="20.100000000000001" customHeight="1" x14ac:dyDescent="0.25">
      <c r="A24" s="8" t="s">
        <v>186</v>
      </c>
      <c r="B24" s="19">
        <v>3900.61</v>
      </c>
      <c r="C24" s="140">
        <v>6870.98</v>
      </c>
      <c r="D24" s="247">
        <f t="shared" si="2"/>
        <v>8.2599012363477296E-3</v>
      </c>
      <c r="E24" s="215">
        <f t="shared" si="3"/>
        <v>1.4472788340446813E-2</v>
      </c>
      <c r="F24" s="52">
        <f t="shared" si="4"/>
        <v>0.76151422469818808</v>
      </c>
      <c r="H24" s="19">
        <v>774.76800000000003</v>
      </c>
      <c r="I24" s="140">
        <v>1487.6370000000002</v>
      </c>
      <c r="J24" s="247">
        <f t="shared" si="5"/>
        <v>6.698284602035043E-3</v>
      </c>
      <c r="K24" s="215">
        <f t="shared" si="6"/>
        <v>1.2471749477926156E-2</v>
      </c>
      <c r="L24" s="52">
        <f t="shared" si="7"/>
        <v>0.92010640604671345</v>
      </c>
      <c r="N24" s="27">
        <f t="shared" si="0"/>
        <v>1.9862739417680824</v>
      </c>
      <c r="O24" s="152">
        <f t="shared" si="1"/>
        <v>2.16510163033512</v>
      </c>
      <c r="P24" s="52">
        <f t="shared" si="8"/>
        <v>9.0031734700126084E-2</v>
      </c>
    </row>
    <row r="25" spans="1:16" ht="20.100000000000001" customHeight="1" x14ac:dyDescent="0.25">
      <c r="A25" s="8" t="s">
        <v>199</v>
      </c>
      <c r="B25" s="19">
        <v>4506.0400000000009</v>
      </c>
      <c r="C25" s="140">
        <v>6389.49</v>
      </c>
      <c r="D25" s="247">
        <f t="shared" si="2"/>
        <v>9.5419550703690782E-3</v>
      </c>
      <c r="E25" s="215">
        <f t="shared" si="3"/>
        <v>1.3458594898166129E-2</v>
      </c>
      <c r="F25" s="52">
        <f t="shared" ref="F25:F27" si="9">(C25-B25)/B25</f>
        <v>0.41798341781253573</v>
      </c>
      <c r="H25" s="19">
        <v>1125.0559999999996</v>
      </c>
      <c r="I25" s="140">
        <v>1483.0720000000001</v>
      </c>
      <c r="J25" s="247">
        <f t="shared" si="5"/>
        <v>9.7267121012059535E-3</v>
      </c>
      <c r="K25" s="215">
        <f t="shared" si="6"/>
        <v>1.2433478356431642E-2</v>
      </c>
      <c r="L25" s="52">
        <f t="shared" ref="L25:L29" si="10">(I25-H25)/H25</f>
        <v>0.31822060412992836</v>
      </c>
      <c r="N25" s="27">
        <f t="shared" si="0"/>
        <v>2.4967732199447839</v>
      </c>
      <c r="O25" s="152">
        <f t="shared" si="1"/>
        <v>2.3211117006208637</v>
      </c>
      <c r="P25" s="52">
        <f t="shared" ref="P25:P29" si="11">(O25-N25)/N25</f>
        <v>-7.0355416311219846E-2</v>
      </c>
    </row>
    <row r="26" spans="1:16" ht="20.100000000000001" customHeight="1" x14ac:dyDescent="0.25">
      <c r="A26" s="8" t="s">
        <v>176</v>
      </c>
      <c r="B26" s="19">
        <v>3752.08</v>
      </c>
      <c r="C26" s="140">
        <v>4032.3700000000003</v>
      </c>
      <c r="D26" s="247">
        <f t="shared" si="2"/>
        <v>7.9453752697336028E-3</v>
      </c>
      <c r="E26" s="215">
        <f t="shared" si="3"/>
        <v>8.4936410119615426E-3</v>
      </c>
      <c r="F26" s="52">
        <f t="shared" si="9"/>
        <v>7.4702564977292704E-2</v>
      </c>
      <c r="H26" s="19">
        <v>1083.5639999999999</v>
      </c>
      <c r="I26" s="140">
        <v>1181.836</v>
      </c>
      <c r="J26" s="247">
        <f t="shared" si="5"/>
        <v>9.3679915232940669E-3</v>
      </c>
      <c r="K26" s="215">
        <f t="shared" si="6"/>
        <v>9.9080370520458518E-3</v>
      </c>
      <c r="L26" s="52">
        <f t="shared" si="10"/>
        <v>9.0693304687125248E-2</v>
      </c>
      <c r="N26" s="27">
        <f t="shared" si="0"/>
        <v>2.887902176925865</v>
      </c>
      <c r="O26" s="152">
        <f t="shared" si="1"/>
        <v>2.9308719189955283</v>
      </c>
      <c r="P26" s="52">
        <f t="shared" si="11"/>
        <v>1.4879223546070403E-2</v>
      </c>
    </row>
    <row r="27" spans="1:16" ht="20.100000000000001" customHeight="1" x14ac:dyDescent="0.25">
      <c r="A27" s="8" t="s">
        <v>177</v>
      </c>
      <c r="B27" s="19">
        <v>3483.26</v>
      </c>
      <c r="C27" s="140">
        <v>4703.880000000001</v>
      </c>
      <c r="D27" s="247">
        <f t="shared" si="2"/>
        <v>7.3761241396911245E-3</v>
      </c>
      <c r="E27" s="215">
        <f t="shared" si="3"/>
        <v>9.9080858362069132E-3</v>
      </c>
      <c r="F27" s="52">
        <f t="shared" si="9"/>
        <v>0.35042460224043015</v>
      </c>
      <c r="H27" s="19">
        <v>993.02699999999993</v>
      </c>
      <c r="I27" s="140">
        <v>1167.0069999999998</v>
      </c>
      <c r="J27" s="247">
        <f t="shared" si="5"/>
        <v>8.5852506343899737E-3</v>
      </c>
      <c r="K27" s="215">
        <f t="shared" si="6"/>
        <v>9.7837166882688217E-3</v>
      </c>
      <c r="L27" s="52">
        <f t="shared" si="10"/>
        <v>0.17520168132387126</v>
      </c>
      <c r="N27" s="27">
        <f t="shared" si="0"/>
        <v>2.8508552333159165</v>
      </c>
      <c r="O27" s="152">
        <f t="shared" si="1"/>
        <v>2.4809455173176178</v>
      </c>
      <c r="P27" s="52">
        <f t="shared" si="11"/>
        <v>-0.12975394600028337</v>
      </c>
    </row>
    <row r="28" spans="1:16" ht="20.100000000000001" customHeight="1" x14ac:dyDescent="0.25">
      <c r="A28" s="8" t="s">
        <v>182</v>
      </c>
      <c r="B28" s="19">
        <v>4781.7099999999991</v>
      </c>
      <c r="C28" s="140">
        <v>3685.36</v>
      </c>
      <c r="D28" s="247">
        <f t="shared" si="2"/>
        <v>1.0125711706850031E-2</v>
      </c>
      <c r="E28" s="215">
        <f t="shared" si="3"/>
        <v>7.762711467410627E-3</v>
      </c>
      <c r="F28" s="52">
        <f t="shared" ref="F28:F29" si="12">(C28-B28)/B28</f>
        <v>-0.229279901959759</v>
      </c>
      <c r="H28" s="19">
        <v>1285.3770000000002</v>
      </c>
      <c r="I28" s="140">
        <v>1125.3680000000002</v>
      </c>
      <c r="J28" s="247">
        <f t="shared" si="5"/>
        <v>1.1112773071306505E-2</v>
      </c>
      <c r="K28" s="215">
        <f t="shared" si="6"/>
        <v>9.4346320819358506E-3</v>
      </c>
      <c r="L28" s="52">
        <f t="shared" si="10"/>
        <v>-0.12448410077354737</v>
      </c>
      <c r="N28" s="27">
        <f t="shared" si="0"/>
        <v>2.6881115751478033</v>
      </c>
      <c r="O28" s="152">
        <f t="shared" si="1"/>
        <v>3.0536175570364903</v>
      </c>
      <c r="P28" s="52">
        <f t="shared" si="11"/>
        <v>0.13597128380677057</v>
      </c>
    </row>
    <row r="29" spans="1:16" ht="20.100000000000001" customHeight="1" x14ac:dyDescent="0.25">
      <c r="A29" s="8" t="s">
        <v>202</v>
      </c>
      <c r="B29" s="19">
        <v>3180.9500000000003</v>
      </c>
      <c r="C29" s="140">
        <v>2607.9899999999998</v>
      </c>
      <c r="D29" s="247">
        <f t="shared" si="2"/>
        <v>6.7359548475136744E-3</v>
      </c>
      <c r="E29" s="215">
        <f t="shared" si="3"/>
        <v>5.4933775478900951E-3</v>
      </c>
      <c r="F29" s="52">
        <f t="shared" si="12"/>
        <v>-0.18012229051069664</v>
      </c>
      <c r="H29" s="19">
        <v>1282.46</v>
      </c>
      <c r="I29" s="140">
        <v>1091.4290000000001</v>
      </c>
      <c r="J29" s="247">
        <f t="shared" si="5"/>
        <v>1.1087554042921057E-2</v>
      </c>
      <c r="K29" s="215">
        <f t="shared" si="6"/>
        <v>9.1501011745092828E-3</v>
      </c>
      <c r="L29" s="52">
        <f t="shared" si="10"/>
        <v>-0.14895669260639705</v>
      </c>
      <c r="N29" s="27">
        <f t="shared" si="0"/>
        <v>4.0316886464735378</v>
      </c>
      <c r="O29" s="152">
        <f t="shared" si="1"/>
        <v>4.1849431938005903</v>
      </c>
      <c r="P29" s="52">
        <f t="shared" si="11"/>
        <v>3.8012495697330742E-2</v>
      </c>
    </row>
    <row r="30" spans="1:16" ht="20.100000000000001" customHeight="1" x14ac:dyDescent="0.25">
      <c r="A30" s="8" t="s">
        <v>188</v>
      </c>
      <c r="B30" s="19">
        <v>2563.0000000000005</v>
      </c>
      <c r="C30" s="140">
        <v>4679.4800000000005</v>
      </c>
      <c r="D30" s="247">
        <f t="shared" si="2"/>
        <v>5.4273887593887203E-3</v>
      </c>
      <c r="E30" s="215">
        <f t="shared" si="3"/>
        <v>9.8566905424486845E-3</v>
      </c>
      <c r="F30" s="52">
        <f t="shared" ref="F30" si="13">(C30-B30)/B30</f>
        <v>0.82578228638314466</v>
      </c>
      <c r="H30" s="19">
        <v>645.9849999999999</v>
      </c>
      <c r="I30" s="140">
        <v>1072.9959999999999</v>
      </c>
      <c r="J30" s="247">
        <f t="shared" si="5"/>
        <v>5.5848865449342339E-3</v>
      </c>
      <c r="K30" s="215">
        <f t="shared" si="6"/>
        <v>8.9955663262051497E-3</v>
      </c>
      <c r="L30" s="52">
        <f t="shared" ref="L30" si="14">(I30-H30)/H30</f>
        <v>0.66102308877141114</v>
      </c>
      <c r="N30" s="27">
        <f t="shared" si="0"/>
        <v>2.520425282871634</v>
      </c>
      <c r="O30" s="152">
        <f t="shared" si="1"/>
        <v>2.29298127142332</v>
      </c>
      <c r="P30" s="52">
        <f t="shared" ref="P30" si="15">(O30-N30)/N30</f>
        <v>-9.0240330865581878E-2</v>
      </c>
    </row>
    <row r="31" spans="1:16" ht="20.100000000000001" customHeight="1" x14ac:dyDescent="0.25">
      <c r="A31" s="8" t="s">
        <v>181</v>
      </c>
      <c r="B31" s="19">
        <v>84.35</v>
      </c>
      <c r="C31" s="140">
        <v>509.11</v>
      </c>
      <c r="D31" s="247">
        <f t="shared" si="2"/>
        <v>1.7861890045042466E-4</v>
      </c>
      <c r="E31" s="215">
        <f t="shared" si="3"/>
        <v>1.0723712297233986E-3</v>
      </c>
      <c r="F31" s="52">
        <f t="shared" ref="F31:F32" si="16">(C31-B31)/B31</f>
        <v>5.0356846473029044</v>
      </c>
      <c r="H31" s="19">
        <v>142.90299999999999</v>
      </c>
      <c r="I31" s="140">
        <v>897.53399999999999</v>
      </c>
      <c r="J31" s="247">
        <f t="shared" si="5"/>
        <v>1.2354730248082181E-3</v>
      </c>
      <c r="K31" s="215">
        <f t="shared" si="6"/>
        <v>7.5245635836705951E-3</v>
      </c>
      <c r="L31" s="52">
        <f t="shared" ref="L31:L32" si="17">(I31-H31)/H31</f>
        <v>5.280721888273864</v>
      </c>
      <c r="N31" s="27">
        <f t="shared" si="0"/>
        <v>16.941671606401897</v>
      </c>
      <c r="O31" s="152">
        <f t="shared" si="1"/>
        <v>17.629471037693229</v>
      </c>
      <c r="P31" s="52">
        <f t="shared" ref="P31:P32" si="18">(O31-N31)/N31</f>
        <v>4.0598085435171981E-2</v>
      </c>
    </row>
    <row r="32" spans="1:16" ht="20.100000000000001" customHeight="1" thickBot="1" x14ac:dyDescent="0.3">
      <c r="A32" s="8" t="s">
        <v>17</v>
      </c>
      <c r="B32" s="19">
        <f>B33-SUM(B7:B31)</f>
        <v>30788.78999999963</v>
      </c>
      <c r="C32" s="140">
        <f>C33-SUM(C7:C31)</f>
        <v>32857.539999999979</v>
      </c>
      <c r="D32" s="247">
        <f t="shared" si="2"/>
        <v>6.5198100960272259E-2</v>
      </c>
      <c r="E32" s="215">
        <f t="shared" si="3"/>
        <v>6.9209955757077515E-2</v>
      </c>
      <c r="F32" s="52">
        <f t="shared" si="16"/>
        <v>6.7191662939672978E-2</v>
      </c>
      <c r="H32" s="19">
        <f>H33-SUM(H7:H31)</f>
        <v>7476.6469999999827</v>
      </c>
      <c r="I32" s="140">
        <f>I33-SUM(I7:I31)</f>
        <v>8173.5419999999576</v>
      </c>
      <c r="J32" s="247">
        <f t="shared" si="5"/>
        <v>6.4639620473420922E-2</v>
      </c>
      <c r="K32" s="215">
        <f t="shared" si="6"/>
        <v>6.852368432037316E-2</v>
      </c>
      <c r="L32" s="52">
        <f t="shared" si="17"/>
        <v>9.3209563056805625E-2</v>
      </c>
      <c r="N32" s="27">
        <f t="shared" si="0"/>
        <v>2.4283666230469185</v>
      </c>
      <c r="O32" s="152">
        <f t="shared" si="1"/>
        <v>2.4875696719839535</v>
      </c>
      <c r="P32" s="52">
        <f t="shared" si="18"/>
        <v>2.437978202103263E-2</v>
      </c>
    </row>
    <row r="33" spans="1:16" ht="26.25" customHeight="1" thickBot="1" x14ac:dyDescent="0.3">
      <c r="A33" s="12" t="s">
        <v>18</v>
      </c>
      <c r="B33" s="17">
        <v>472234.45999999967</v>
      </c>
      <c r="C33" s="145">
        <v>474751.63999999978</v>
      </c>
      <c r="D33" s="243">
        <f>SUM(D7:D32)</f>
        <v>0.99999999999999978</v>
      </c>
      <c r="E33" s="244">
        <f>SUM(E7:E32)</f>
        <v>1.0000000000000007</v>
      </c>
      <c r="F33" s="57">
        <f t="shared" si="4"/>
        <v>5.3303606856647248E-3</v>
      </c>
      <c r="G33" s="1"/>
      <c r="H33" s="17">
        <v>115666.62900000002</v>
      </c>
      <c r="I33" s="145">
        <v>119280.53899999998</v>
      </c>
      <c r="J33" s="243">
        <f>SUM(J7:J32)</f>
        <v>0.99999999999999956</v>
      </c>
      <c r="K33" s="244">
        <f>SUM(K7:K32)</f>
        <v>0.99999999999999978</v>
      </c>
      <c r="L33" s="57">
        <f t="shared" si="7"/>
        <v>3.1244188848971809E-2</v>
      </c>
      <c r="N33" s="29">
        <f t="shared" si="0"/>
        <v>2.449347491498187</v>
      </c>
      <c r="O33" s="146">
        <f t="shared" si="1"/>
        <v>2.5124829268625599</v>
      </c>
      <c r="P33" s="57">
        <f t="shared" si="8"/>
        <v>2.5776430491597998E-2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L5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175</v>
      </c>
      <c r="B39" s="39">
        <v>37355.549999999996</v>
      </c>
      <c r="C39" s="147">
        <v>44106.62</v>
      </c>
      <c r="D39" s="247">
        <f t="shared" ref="D39:D61" si="19">B39/$B$62</f>
        <v>0.23834089615623141</v>
      </c>
      <c r="E39" s="246">
        <f t="shared" ref="E39:E61" si="20">C39/$C$62</f>
        <v>0.24377175135984602</v>
      </c>
      <c r="F39" s="52">
        <f>(C39-B39)/B39</f>
        <v>0.18072468481925733</v>
      </c>
      <c r="H39" s="39">
        <v>8633.0339999999978</v>
      </c>
      <c r="I39" s="147">
        <v>10040.774000000001</v>
      </c>
      <c r="J39" s="247">
        <f t="shared" ref="J39:J61" si="21">H39/$H$62</f>
        <v>0.23187298513630986</v>
      </c>
      <c r="K39" s="246">
        <f t="shared" ref="K39:K61" si="22">I39/$I$62</f>
        <v>0.23855969897797411</v>
      </c>
      <c r="L39" s="52">
        <f>(I39-H39)/H39</f>
        <v>0.16306434099529826</v>
      </c>
      <c r="N39" s="27">
        <f t="shared" ref="N39:N62" si="23">(H39/B39)*10</f>
        <v>2.3110445435818772</v>
      </c>
      <c r="O39" s="151">
        <f t="shared" ref="O39:O62" si="24">(I39/C39)*10</f>
        <v>2.2764777713640267</v>
      </c>
      <c r="P39" s="61">
        <f t="shared" si="8"/>
        <v>-1.4957207256713257E-2</v>
      </c>
    </row>
    <row r="40" spans="1:16" ht="20.100000000000001" customHeight="1" x14ac:dyDescent="0.25">
      <c r="A40" s="38" t="s">
        <v>174</v>
      </c>
      <c r="B40" s="19">
        <v>36584.11</v>
      </c>
      <c r="C40" s="140">
        <v>38985.279999999999</v>
      </c>
      <c r="D40" s="247">
        <f t="shared" si="19"/>
        <v>0.23341885108044585</v>
      </c>
      <c r="E40" s="215">
        <f t="shared" si="20"/>
        <v>0.21546674814016528</v>
      </c>
      <c r="F40" s="52">
        <f t="shared" ref="F40:F62" si="25">(C40-B40)/B40</f>
        <v>6.5634233004438214E-2</v>
      </c>
      <c r="H40" s="19">
        <v>8613.0149999999994</v>
      </c>
      <c r="I40" s="140">
        <v>9318.4840000000022</v>
      </c>
      <c r="J40" s="247">
        <f t="shared" si="21"/>
        <v>0.23133529869960134</v>
      </c>
      <c r="K40" s="215">
        <f t="shared" si="22"/>
        <v>0.22139874256417566</v>
      </c>
      <c r="L40" s="52">
        <f t="shared" ref="L40:L62" si="26">(I40-H40)/H40</f>
        <v>8.1907322813208019E-2</v>
      </c>
      <c r="N40" s="27">
        <f t="shared" si="23"/>
        <v>2.3543049154400637</v>
      </c>
      <c r="O40" s="152">
        <f t="shared" si="24"/>
        <v>2.3902570406060959</v>
      </c>
      <c r="P40" s="52">
        <f t="shared" si="8"/>
        <v>1.5270802405521063E-2</v>
      </c>
    </row>
    <row r="41" spans="1:16" ht="20.100000000000001" customHeight="1" x14ac:dyDescent="0.25">
      <c r="A41" s="38" t="s">
        <v>180</v>
      </c>
      <c r="B41" s="19">
        <v>13416.64</v>
      </c>
      <c r="C41" s="140">
        <v>19712.379999999997</v>
      </c>
      <c r="D41" s="247">
        <f t="shared" si="19"/>
        <v>8.5602648093938943E-2</v>
      </c>
      <c r="E41" s="215">
        <f t="shared" si="20"/>
        <v>0.10894784946275186</v>
      </c>
      <c r="F41" s="52">
        <f t="shared" si="25"/>
        <v>0.46924863453144738</v>
      </c>
      <c r="H41" s="19">
        <v>2489.4290000000001</v>
      </c>
      <c r="I41" s="140">
        <v>3812.9270000000001</v>
      </c>
      <c r="J41" s="247">
        <f t="shared" si="21"/>
        <v>6.6863090486484686E-2</v>
      </c>
      <c r="K41" s="215">
        <f t="shared" si="22"/>
        <v>9.0591693164788864E-2</v>
      </c>
      <c r="L41" s="52">
        <f t="shared" si="26"/>
        <v>0.53164721709275498</v>
      </c>
      <c r="N41" s="27">
        <f t="shared" si="23"/>
        <v>1.8554787189639135</v>
      </c>
      <c r="O41" s="152">
        <f t="shared" si="24"/>
        <v>1.9342803862344375</v>
      </c>
      <c r="P41" s="52">
        <f t="shared" si="8"/>
        <v>4.2469723023569023E-2</v>
      </c>
    </row>
    <row r="42" spans="1:16" ht="20.100000000000001" customHeight="1" x14ac:dyDescent="0.25">
      <c r="A42" s="38" t="s">
        <v>169</v>
      </c>
      <c r="B42" s="19">
        <v>11999.9</v>
      </c>
      <c r="C42" s="140">
        <v>13703.050000000001</v>
      </c>
      <c r="D42" s="247">
        <f t="shared" si="19"/>
        <v>7.656337330825437E-2</v>
      </c>
      <c r="E42" s="215">
        <f t="shared" si="20"/>
        <v>7.573503699606858E-2</v>
      </c>
      <c r="F42" s="52">
        <f t="shared" si="25"/>
        <v>0.14193034941957863</v>
      </c>
      <c r="H42" s="19">
        <v>3487.4550000000004</v>
      </c>
      <c r="I42" s="140">
        <v>3658.454999999999</v>
      </c>
      <c r="J42" s="247">
        <f t="shared" si="21"/>
        <v>9.3668877173256795E-2</v>
      </c>
      <c r="K42" s="215">
        <f t="shared" si="22"/>
        <v>8.6921578309049077E-2</v>
      </c>
      <c r="L42" s="52">
        <f t="shared" si="26"/>
        <v>4.9032890746976983E-2</v>
      </c>
      <c r="N42" s="27">
        <f t="shared" si="23"/>
        <v>2.9062367186393221</v>
      </c>
      <c r="O42" s="152">
        <f t="shared" si="24"/>
        <v>2.6698107355661689</v>
      </c>
      <c r="P42" s="52">
        <f t="shared" si="8"/>
        <v>-8.1351247665691198E-2</v>
      </c>
    </row>
    <row r="43" spans="1:16" ht="20.100000000000001" customHeight="1" x14ac:dyDescent="0.25">
      <c r="A43" s="38" t="s">
        <v>170</v>
      </c>
      <c r="B43" s="19">
        <v>10018.69</v>
      </c>
      <c r="C43" s="140">
        <v>11900.779999999997</v>
      </c>
      <c r="D43" s="247">
        <f t="shared" si="19"/>
        <v>6.3922591232399864E-2</v>
      </c>
      <c r="E43" s="215">
        <f t="shared" si="20"/>
        <v>6.5774116972650079E-2</v>
      </c>
      <c r="F43" s="52">
        <f t="shared" si="25"/>
        <v>0.18785789359686711</v>
      </c>
      <c r="H43" s="19">
        <v>2669.4560000000001</v>
      </c>
      <c r="I43" s="140">
        <v>3039.8249999999998</v>
      </c>
      <c r="J43" s="247">
        <f t="shared" si="21"/>
        <v>7.169840074880203E-2</v>
      </c>
      <c r="K43" s="215">
        <f t="shared" si="22"/>
        <v>7.2223489637922342E-2</v>
      </c>
      <c r="L43" s="52">
        <f t="shared" si="26"/>
        <v>0.13874324956095913</v>
      </c>
      <c r="N43" s="27">
        <f t="shared" si="23"/>
        <v>2.6644760941799777</v>
      </c>
      <c r="O43" s="152">
        <f t="shared" si="24"/>
        <v>2.5543073647273546</v>
      </c>
      <c r="P43" s="52">
        <f t="shared" ref="P43:P50" si="27">(O43-N43)/N43</f>
        <v>-4.1347238841160885E-2</v>
      </c>
    </row>
    <row r="44" spans="1:16" ht="20.100000000000001" customHeight="1" x14ac:dyDescent="0.25">
      <c r="A44" s="38" t="s">
        <v>171</v>
      </c>
      <c r="B44" s="19">
        <v>9146.1299999999992</v>
      </c>
      <c r="C44" s="140">
        <v>11508.599999999999</v>
      </c>
      <c r="D44" s="247">
        <f t="shared" si="19"/>
        <v>5.8355366754374999E-2</v>
      </c>
      <c r="E44" s="215">
        <f t="shared" si="20"/>
        <v>6.3606587349017529E-2</v>
      </c>
      <c r="F44" s="52">
        <f t="shared" ref="F44:F55" si="28">(C44-B44)/B44</f>
        <v>0.25830269195823802</v>
      </c>
      <c r="H44" s="19">
        <v>2252.3000000000002</v>
      </c>
      <c r="I44" s="140">
        <v>2644.9369999999994</v>
      </c>
      <c r="J44" s="247">
        <f t="shared" si="21"/>
        <v>6.0494088685682332E-2</v>
      </c>
      <c r="K44" s="215">
        <f t="shared" si="22"/>
        <v>6.2841308303095533E-2</v>
      </c>
      <c r="L44" s="52">
        <f t="shared" ref="L44:L55" si="29">(I44-H44)/H44</f>
        <v>0.17432713226479565</v>
      </c>
      <c r="N44" s="27">
        <f t="shared" si="23"/>
        <v>2.4625716013220895</v>
      </c>
      <c r="O44" s="152">
        <f t="shared" si="24"/>
        <v>2.298226543628243</v>
      </c>
      <c r="P44" s="52">
        <f t="shared" si="27"/>
        <v>-6.6737169228141033E-2</v>
      </c>
    </row>
    <row r="45" spans="1:16" ht="20.100000000000001" customHeight="1" x14ac:dyDescent="0.25">
      <c r="A45" s="38" t="s">
        <v>165</v>
      </c>
      <c r="B45" s="19">
        <v>14904.430000000002</v>
      </c>
      <c r="C45" s="140">
        <v>13400.4</v>
      </c>
      <c r="D45" s="247">
        <f t="shared" si="19"/>
        <v>9.5095245630109085E-2</v>
      </c>
      <c r="E45" s="215">
        <f t="shared" si="20"/>
        <v>7.4062328442362629E-2</v>
      </c>
      <c r="F45" s="52">
        <f t="shared" si="28"/>
        <v>-0.10091160815945341</v>
      </c>
      <c r="H45" s="19">
        <v>2862.3520000000003</v>
      </c>
      <c r="I45" s="140">
        <v>2489.5509999999999</v>
      </c>
      <c r="J45" s="247">
        <f t="shared" si="21"/>
        <v>7.6879356985144157E-2</v>
      </c>
      <c r="K45" s="215">
        <f t="shared" si="22"/>
        <v>5.9149477634922801E-2</v>
      </c>
      <c r="L45" s="52">
        <f t="shared" si="29"/>
        <v>-0.13024289116083568</v>
      </c>
      <c r="N45" s="27">
        <f t="shared" si="23"/>
        <v>1.9204706251765413</v>
      </c>
      <c r="O45" s="152">
        <f t="shared" si="24"/>
        <v>1.857818423330647</v>
      </c>
      <c r="P45" s="52">
        <f t="shared" si="27"/>
        <v>-3.2623358579168586E-2</v>
      </c>
    </row>
    <row r="46" spans="1:16" ht="20.100000000000001" customHeight="1" x14ac:dyDescent="0.25">
      <c r="A46" s="38" t="s">
        <v>179</v>
      </c>
      <c r="B46" s="19">
        <v>6497.4</v>
      </c>
      <c r="C46" s="140">
        <v>7389.48</v>
      </c>
      <c r="D46" s="247">
        <f t="shared" si="19"/>
        <v>4.145558394095384E-2</v>
      </c>
      <c r="E46" s="215">
        <f t="shared" si="20"/>
        <v>4.0840728245296394E-2</v>
      </c>
      <c r="F46" s="52">
        <f t="shared" si="28"/>
        <v>0.13729799612152552</v>
      </c>
      <c r="H46" s="19">
        <v>1788.8680000000002</v>
      </c>
      <c r="I46" s="140">
        <v>2053.7339999999999</v>
      </c>
      <c r="J46" s="247">
        <f t="shared" si="21"/>
        <v>4.8046858517506182E-2</v>
      </c>
      <c r="K46" s="215">
        <f t="shared" si="22"/>
        <v>4.8794860318619918E-2</v>
      </c>
      <c r="L46" s="52">
        <f t="shared" si="29"/>
        <v>0.14806346807031023</v>
      </c>
      <c r="N46" s="27">
        <f t="shared" si="23"/>
        <v>2.7532058977437135</v>
      </c>
      <c r="O46" s="152">
        <f t="shared" si="24"/>
        <v>2.779267282677536</v>
      </c>
      <c r="P46" s="52">
        <f t="shared" si="27"/>
        <v>9.46583216140141E-3</v>
      </c>
    </row>
    <row r="47" spans="1:16" ht="20.100000000000001" customHeight="1" x14ac:dyDescent="0.25">
      <c r="A47" s="38" t="s">
        <v>176</v>
      </c>
      <c r="B47" s="19">
        <v>3752.08</v>
      </c>
      <c r="C47" s="140">
        <v>4032.3700000000003</v>
      </c>
      <c r="D47" s="247">
        <f t="shared" si="19"/>
        <v>2.3939524639574921E-2</v>
      </c>
      <c r="E47" s="215">
        <f t="shared" si="20"/>
        <v>2.2286402744778503E-2</v>
      </c>
      <c r="F47" s="52">
        <f t="shared" si="28"/>
        <v>7.4702564977292704E-2</v>
      </c>
      <c r="H47" s="19">
        <v>1083.5639999999999</v>
      </c>
      <c r="I47" s="140">
        <v>1181.836</v>
      </c>
      <c r="J47" s="247">
        <f t="shared" si="21"/>
        <v>2.9103235231813112E-2</v>
      </c>
      <c r="K47" s="215">
        <f t="shared" si="22"/>
        <v>2.807935328504884E-2</v>
      </c>
      <c r="L47" s="52">
        <f t="shared" si="29"/>
        <v>9.0693304687125248E-2</v>
      </c>
      <c r="N47" s="27">
        <f t="shared" si="23"/>
        <v>2.887902176925865</v>
      </c>
      <c r="O47" s="152">
        <f t="shared" si="24"/>
        <v>2.9308719189955283</v>
      </c>
      <c r="P47" s="52">
        <f t="shared" si="27"/>
        <v>1.4879223546070403E-2</v>
      </c>
    </row>
    <row r="48" spans="1:16" ht="20.100000000000001" customHeight="1" x14ac:dyDescent="0.25">
      <c r="A48" s="38" t="s">
        <v>177</v>
      </c>
      <c r="B48" s="19">
        <v>3483.26</v>
      </c>
      <c r="C48" s="140">
        <v>4703.880000000001</v>
      </c>
      <c r="D48" s="247">
        <f t="shared" si="19"/>
        <v>2.2224363178835669E-2</v>
      </c>
      <c r="E48" s="215">
        <f t="shared" si="20"/>
        <v>2.5997754209834096E-2</v>
      </c>
      <c r="F48" s="52">
        <f t="shared" si="28"/>
        <v>0.35042460224043015</v>
      </c>
      <c r="H48" s="19">
        <v>993.02699999999993</v>
      </c>
      <c r="I48" s="140">
        <v>1167.0069999999998</v>
      </c>
      <c r="J48" s="247">
        <f t="shared" si="21"/>
        <v>2.667151951572928E-2</v>
      </c>
      <c r="K48" s="215">
        <f t="shared" si="22"/>
        <v>2.772702967173532E-2</v>
      </c>
      <c r="L48" s="52">
        <f t="shared" si="29"/>
        <v>0.17520168132387126</v>
      </c>
      <c r="N48" s="27">
        <f t="shared" si="23"/>
        <v>2.8508552333159165</v>
      </c>
      <c r="O48" s="152">
        <f t="shared" si="24"/>
        <v>2.4809455173176178</v>
      </c>
      <c r="P48" s="52">
        <f t="shared" si="27"/>
        <v>-0.12975394600028337</v>
      </c>
    </row>
    <row r="49" spans="1:16" ht="20.100000000000001" customHeight="1" x14ac:dyDescent="0.25">
      <c r="A49" s="38" t="s">
        <v>188</v>
      </c>
      <c r="B49" s="19">
        <v>2563.0000000000005</v>
      </c>
      <c r="C49" s="140">
        <v>4679.4800000000005</v>
      </c>
      <c r="D49" s="247">
        <f t="shared" si="19"/>
        <v>1.6352796755727633E-2</v>
      </c>
      <c r="E49" s="215">
        <f t="shared" si="20"/>
        <v>2.586289847314014E-2</v>
      </c>
      <c r="F49" s="52">
        <f t="shared" si="28"/>
        <v>0.82578228638314466</v>
      </c>
      <c r="H49" s="19">
        <v>645.9849999999999</v>
      </c>
      <c r="I49" s="140">
        <v>1072.9959999999999</v>
      </c>
      <c r="J49" s="247">
        <f t="shared" si="21"/>
        <v>1.7350385774373082E-2</v>
      </c>
      <c r="K49" s="215">
        <f t="shared" si="22"/>
        <v>2.5493413432527236E-2</v>
      </c>
      <c r="L49" s="52">
        <f t="shared" si="29"/>
        <v>0.66102308877141114</v>
      </c>
      <c r="N49" s="27">
        <f t="shared" ref="N49" si="30">(H49/B49)*10</f>
        <v>2.520425282871634</v>
      </c>
      <c r="O49" s="152">
        <f t="shared" ref="O49" si="31">(I49/C49)*10</f>
        <v>2.29298127142332</v>
      </c>
      <c r="P49" s="52">
        <f t="shared" ref="P49" si="32">(O49-N49)/N49</f>
        <v>-9.0240330865581878E-2</v>
      </c>
    </row>
    <row r="50" spans="1:16" ht="20.100000000000001" customHeight="1" x14ac:dyDescent="0.25">
      <c r="A50" s="38" t="s">
        <v>189</v>
      </c>
      <c r="B50" s="19">
        <v>2095.5899999999997</v>
      </c>
      <c r="C50" s="140">
        <v>1775.4</v>
      </c>
      <c r="D50" s="247">
        <f t="shared" si="19"/>
        <v>1.337056471062632E-2</v>
      </c>
      <c r="E50" s="215">
        <f t="shared" si="20"/>
        <v>9.8124129068214855E-3</v>
      </c>
      <c r="F50" s="52">
        <f t="shared" si="28"/>
        <v>-0.15279229238543782</v>
      </c>
      <c r="H50" s="19">
        <v>566.39399999999989</v>
      </c>
      <c r="I50" s="140">
        <v>485.21100000000001</v>
      </c>
      <c r="J50" s="247">
        <f t="shared" si="21"/>
        <v>1.5212666548434199E-2</v>
      </c>
      <c r="K50" s="215">
        <f t="shared" si="22"/>
        <v>1.1528174033276896E-2</v>
      </c>
      <c r="L50" s="52">
        <f t="shared" si="29"/>
        <v>-0.1433330861555735</v>
      </c>
      <c r="N50" s="27">
        <f t="shared" si="23"/>
        <v>2.7027901450188252</v>
      </c>
      <c r="O50" s="152">
        <f t="shared" si="24"/>
        <v>2.732967218654951</v>
      </c>
      <c r="P50" s="52">
        <f t="shared" si="27"/>
        <v>1.1165156011738963E-2</v>
      </c>
    </row>
    <row r="51" spans="1:16" ht="20.100000000000001" customHeight="1" x14ac:dyDescent="0.25">
      <c r="A51" s="38" t="s">
        <v>195</v>
      </c>
      <c r="B51" s="19">
        <v>1064.4900000000002</v>
      </c>
      <c r="C51" s="140">
        <v>1568.2199999999998</v>
      </c>
      <c r="D51" s="247">
        <f t="shared" si="19"/>
        <v>6.7918020360922772E-3</v>
      </c>
      <c r="E51" s="215">
        <f t="shared" si="20"/>
        <v>8.6673550573029105E-3</v>
      </c>
      <c r="F51" s="52">
        <f t="shared" si="28"/>
        <v>0.47321252430741428</v>
      </c>
      <c r="H51" s="19">
        <v>221.88300000000001</v>
      </c>
      <c r="I51" s="140">
        <v>340.31200000000007</v>
      </c>
      <c r="J51" s="247">
        <f t="shared" si="21"/>
        <v>5.9595124449874576E-3</v>
      </c>
      <c r="K51" s="215">
        <f t="shared" si="22"/>
        <v>8.085504989813766E-3</v>
      </c>
      <c r="L51" s="52">
        <f t="shared" si="29"/>
        <v>0.53374526214266105</v>
      </c>
      <c r="N51" s="27">
        <f t="shared" ref="N51" si="33">(H51/B51)*10</f>
        <v>2.084406617253332</v>
      </c>
      <c r="O51" s="152">
        <f t="shared" ref="O51" si="34">(I51/C51)*10</f>
        <v>2.1700526711813399</v>
      </c>
      <c r="P51" s="52">
        <f t="shared" ref="P51" si="35">(O51-N51)/N51</f>
        <v>4.1088937839232932E-2</v>
      </c>
    </row>
    <row r="52" spans="1:16" ht="20.100000000000001" customHeight="1" x14ac:dyDescent="0.25">
      <c r="A52" s="38" t="s">
        <v>191</v>
      </c>
      <c r="B52" s="19">
        <v>1174.3599999999999</v>
      </c>
      <c r="C52" s="140">
        <v>1321.11</v>
      </c>
      <c r="D52" s="247">
        <f t="shared" si="19"/>
        <v>7.4928093632681608E-3</v>
      </c>
      <c r="E52" s="215">
        <f t="shared" si="20"/>
        <v>7.3016091108093553E-3</v>
      </c>
      <c r="F52" s="52">
        <f t="shared" si="28"/>
        <v>0.12496168125617359</v>
      </c>
      <c r="H52" s="19">
        <v>229.52999999999997</v>
      </c>
      <c r="I52" s="140">
        <v>237.80900000000003</v>
      </c>
      <c r="J52" s="247">
        <f t="shared" si="21"/>
        <v>6.1649017342381845E-3</v>
      </c>
      <c r="K52" s="215">
        <f t="shared" si="22"/>
        <v>5.6501265195544725E-3</v>
      </c>
      <c r="L52" s="52">
        <f t="shared" si="29"/>
        <v>3.6069359125169058E-2</v>
      </c>
      <c r="N52" s="27">
        <f t="shared" ref="N52:N53" si="36">(H52/B52)*10</f>
        <v>1.9545113934398308</v>
      </c>
      <c r="O52" s="152">
        <f t="shared" ref="O52:O53" si="37">(I52/C52)*10</f>
        <v>1.8000696384101249</v>
      </c>
      <c r="P52" s="52">
        <f t="shared" ref="P52:P53" si="38">(O52-N52)/N52</f>
        <v>-7.9018088893253804E-2</v>
      </c>
    </row>
    <row r="53" spans="1:16" ht="20.100000000000001" customHeight="1" x14ac:dyDescent="0.25">
      <c r="A53" s="38" t="s">
        <v>194</v>
      </c>
      <c r="B53" s="19">
        <v>919.22</v>
      </c>
      <c r="C53" s="140">
        <v>878.92000000000019</v>
      </c>
      <c r="D53" s="247">
        <f t="shared" si="19"/>
        <v>5.8649308754584279E-3</v>
      </c>
      <c r="E53" s="215">
        <f t="shared" si="20"/>
        <v>4.8576804956987386E-3</v>
      </c>
      <c r="F53" s="52">
        <f t="shared" si="28"/>
        <v>-4.384151780857666E-2</v>
      </c>
      <c r="H53" s="19">
        <v>193.435</v>
      </c>
      <c r="I53" s="140">
        <v>206.977</v>
      </c>
      <c r="J53" s="247">
        <f t="shared" si="21"/>
        <v>5.1954331327598276E-3</v>
      </c>
      <c r="K53" s="215">
        <f t="shared" si="22"/>
        <v>4.9175861159074128E-3</v>
      </c>
      <c r="L53" s="52">
        <f t="shared" si="29"/>
        <v>7.0008013027632029E-2</v>
      </c>
      <c r="N53" s="27">
        <f t="shared" si="36"/>
        <v>2.1043384608689979</v>
      </c>
      <c r="O53" s="152">
        <f t="shared" si="37"/>
        <v>2.3549014699858914</v>
      </c>
      <c r="P53" s="52">
        <f t="shared" si="38"/>
        <v>0.11906972845681023</v>
      </c>
    </row>
    <row r="54" spans="1:16" ht="20.100000000000001" customHeight="1" x14ac:dyDescent="0.25">
      <c r="A54" s="38" t="s">
        <v>192</v>
      </c>
      <c r="B54" s="19">
        <v>927.56000000000029</v>
      </c>
      <c r="C54" s="140">
        <v>687.7600000000001</v>
      </c>
      <c r="D54" s="247">
        <f t="shared" si="19"/>
        <v>5.9181428633408991E-3</v>
      </c>
      <c r="E54" s="215">
        <f t="shared" si="20"/>
        <v>3.8011631749439818E-3</v>
      </c>
      <c r="F54" s="52">
        <f t="shared" si="28"/>
        <v>-0.25852775022640057</v>
      </c>
      <c r="H54" s="19">
        <v>239.40900000000002</v>
      </c>
      <c r="I54" s="140">
        <v>155.571</v>
      </c>
      <c r="J54" s="247">
        <f t="shared" si="21"/>
        <v>6.4302398784134088E-3</v>
      </c>
      <c r="K54" s="215">
        <f t="shared" si="22"/>
        <v>3.6962261006673793E-3</v>
      </c>
      <c r="L54" s="52">
        <f t="shared" si="29"/>
        <v>-0.35018733631567744</v>
      </c>
      <c r="N54" s="27">
        <f t="shared" ref="N54" si="39">(H54/B54)*10</f>
        <v>2.5810621415326231</v>
      </c>
      <c r="O54" s="152">
        <f t="shared" ref="O54" si="40">(I54/C54)*10</f>
        <v>2.2619954635337907</v>
      </c>
      <c r="P54" s="52">
        <f t="shared" ref="P54" si="41">(O54-N54)/N54</f>
        <v>-0.12361836348867297</v>
      </c>
    </row>
    <row r="55" spans="1:16" ht="20.100000000000001" customHeight="1" x14ac:dyDescent="0.25">
      <c r="A55" s="38" t="s">
        <v>190</v>
      </c>
      <c r="B55" s="19">
        <v>311.13</v>
      </c>
      <c r="C55" s="140">
        <v>116.53</v>
      </c>
      <c r="D55" s="247">
        <f t="shared" si="19"/>
        <v>1.9851134040614659E-3</v>
      </c>
      <c r="E55" s="215">
        <f t="shared" si="20"/>
        <v>6.4404668020271913E-4</v>
      </c>
      <c r="F55" s="52">
        <f t="shared" si="28"/>
        <v>-0.62546202551987917</v>
      </c>
      <c r="H55" s="19">
        <v>104.89100000000001</v>
      </c>
      <c r="I55" s="140">
        <v>42.594999999999999</v>
      </c>
      <c r="J55" s="247">
        <f t="shared" si="21"/>
        <v>2.8172470169737182E-3</v>
      </c>
      <c r="K55" s="215">
        <f t="shared" si="22"/>
        <v>1.0120186330223951E-3</v>
      </c>
      <c r="L55" s="52">
        <f t="shared" si="29"/>
        <v>-0.59391177508079818</v>
      </c>
      <c r="N55" s="27">
        <f t="shared" ref="N55" si="42">(H55/B55)*10</f>
        <v>3.3712917430013176</v>
      </c>
      <c r="O55" s="152">
        <f t="shared" ref="O55" si="43">(I55/C55)*10</f>
        <v>3.6552819016562257</v>
      </c>
      <c r="P55" s="52">
        <f t="shared" ref="P55" si="44">(O55-N55)/N55</f>
        <v>8.4237787858158997E-2</v>
      </c>
    </row>
    <row r="56" spans="1:16" ht="20.100000000000001" customHeight="1" x14ac:dyDescent="0.25">
      <c r="A56" s="38" t="s">
        <v>193</v>
      </c>
      <c r="B56" s="19">
        <v>127.06000000000002</v>
      </c>
      <c r="C56" s="140">
        <v>146.24</v>
      </c>
      <c r="D56" s="247">
        <f t="shared" si="19"/>
        <v>8.1068527342284535E-4</v>
      </c>
      <c r="E56" s="215">
        <f t="shared" si="20"/>
        <v>8.0825012025097101E-4</v>
      </c>
      <c r="F56" s="52">
        <f t="shared" ref="F56:F59" si="45">(C56-B56)/B56</f>
        <v>0.15095230599716661</v>
      </c>
      <c r="H56" s="19">
        <v>35.533000000000001</v>
      </c>
      <c r="I56" s="140">
        <v>34.601999999999997</v>
      </c>
      <c r="J56" s="247">
        <f t="shared" si="21"/>
        <v>9.5437395252335393E-4</v>
      </c>
      <c r="K56" s="215">
        <f t="shared" si="22"/>
        <v>8.2211219015942971E-4</v>
      </c>
      <c r="L56" s="52">
        <f t="shared" ref="L56:L59" si="46">(I56-H56)/H56</f>
        <v>-2.6200996257000661E-2</v>
      </c>
      <c r="N56" s="27">
        <f t="shared" si="23"/>
        <v>2.7965528096962062</v>
      </c>
      <c r="O56" s="152">
        <f t="shared" si="24"/>
        <v>2.3661105032822753</v>
      </c>
      <c r="P56" s="52">
        <f t="shared" ref="P56" si="47">(O56-N56)/N56</f>
        <v>-0.15391889075775775</v>
      </c>
    </row>
    <row r="57" spans="1:16" ht="20.100000000000001" customHeight="1" x14ac:dyDescent="0.25">
      <c r="A57" s="38" t="s">
        <v>183</v>
      </c>
      <c r="B57" s="19">
        <v>88.83</v>
      </c>
      <c r="C57" s="140">
        <v>91.77000000000001</v>
      </c>
      <c r="D57" s="247">
        <f t="shared" si="19"/>
        <v>5.6676509395680262E-4</v>
      </c>
      <c r="E57" s="215">
        <f t="shared" si="20"/>
        <v>5.0720126870508486E-4</v>
      </c>
      <c r="F57" s="52">
        <f t="shared" si="45"/>
        <v>3.3096926713948129E-2</v>
      </c>
      <c r="H57" s="19">
        <v>29.073999999999995</v>
      </c>
      <c r="I57" s="140">
        <v>29.578999999999997</v>
      </c>
      <c r="J57" s="247">
        <f t="shared" si="21"/>
        <v>7.8089292476469726E-4</v>
      </c>
      <c r="K57" s="215">
        <f t="shared" si="22"/>
        <v>7.0277025815634279E-4</v>
      </c>
      <c r="L57" s="52">
        <f t="shared" si="46"/>
        <v>1.7369471005021762E-2</v>
      </c>
      <c r="N57" s="27">
        <f t="shared" ref="N57:N59" si="48">(H57/B57)*10</f>
        <v>3.2729933580997406</v>
      </c>
      <c r="O57" s="152">
        <f t="shared" ref="O57:O59" si="49">(I57/C57)*10</f>
        <v>3.2231666121826299</v>
      </c>
      <c r="P57" s="52">
        <f t="shared" ref="P57:P59" si="50">(O57-N57)/N57</f>
        <v>-1.5223601292622074E-2</v>
      </c>
    </row>
    <row r="58" spans="1:16" ht="20.100000000000001" customHeight="1" x14ac:dyDescent="0.25">
      <c r="A58" s="38" t="s">
        <v>197</v>
      </c>
      <c r="B58" s="19">
        <v>100.17</v>
      </c>
      <c r="C58" s="140">
        <v>88.939999999999984</v>
      </c>
      <c r="D58" s="247">
        <f t="shared" si="19"/>
        <v>6.3911808467469243E-4</v>
      </c>
      <c r="E58" s="215">
        <f t="shared" si="20"/>
        <v>4.9156021399836801E-4</v>
      </c>
      <c r="F58" s="52">
        <f t="shared" si="45"/>
        <v>-0.11210941399620662</v>
      </c>
      <c r="H58" s="19">
        <v>25.672000000000001</v>
      </c>
      <c r="I58" s="140">
        <v>21.395</v>
      </c>
      <c r="J58" s="247">
        <f t="shared" si="21"/>
        <v>6.8951926685558611E-4</v>
      </c>
      <c r="K58" s="215">
        <f t="shared" si="22"/>
        <v>5.0832582823134506E-4</v>
      </c>
      <c r="L58" s="52">
        <f t="shared" si="46"/>
        <v>-0.16660174509192899</v>
      </c>
      <c r="N58" s="27">
        <f t="shared" ref="N58" si="51">(H58/B58)*10</f>
        <v>2.5628431666167515</v>
      </c>
      <c r="O58" s="152">
        <f t="shared" ref="O58" si="52">(I58/C58)*10</f>
        <v>2.4055543062738929</v>
      </c>
      <c r="P58" s="52">
        <f t="shared" ref="P58" si="53">(O58-N58)/N58</f>
        <v>-6.137279970607723E-2</v>
      </c>
    </row>
    <row r="59" spans="1:16" ht="20.100000000000001" customHeight="1" x14ac:dyDescent="0.25">
      <c r="A59" s="38" t="s">
        <v>198</v>
      </c>
      <c r="B59" s="19">
        <v>13.73</v>
      </c>
      <c r="C59" s="140">
        <v>23.939999999999998</v>
      </c>
      <c r="D59" s="247">
        <f t="shared" si="19"/>
        <v>8.7601989643441418E-5</v>
      </c>
      <c r="E59" s="215">
        <f t="shared" si="20"/>
        <v>1.3231337444480473E-4</v>
      </c>
      <c r="F59" s="52">
        <f t="shared" si="45"/>
        <v>0.74362709395484317</v>
      </c>
      <c r="H59" s="19">
        <v>7.3289999999999997</v>
      </c>
      <c r="I59" s="140">
        <v>15.827999999999999</v>
      </c>
      <c r="J59" s="247">
        <f t="shared" si="21"/>
        <v>1.9684818895234458E-4</v>
      </c>
      <c r="K59" s="215">
        <f t="shared" si="22"/>
        <v>3.7605894878456315E-4</v>
      </c>
      <c r="L59" s="52">
        <f t="shared" si="46"/>
        <v>1.1596397871469504</v>
      </c>
      <c r="N59" s="27">
        <f t="shared" si="48"/>
        <v>5.3379461034231603</v>
      </c>
      <c r="O59" s="152">
        <f t="shared" si="49"/>
        <v>6.6115288220551385</v>
      </c>
      <c r="P59" s="52">
        <f t="shared" si="50"/>
        <v>0.23859040424092048</v>
      </c>
    </row>
    <row r="60" spans="1:16" ht="20.100000000000001" customHeight="1" x14ac:dyDescent="0.25">
      <c r="A60" s="38" t="s">
        <v>221</v>
      </c>
      <c r="B60" s="19">
        <v>11.609999999999998</v>
      </c>
      <c r="C60" s="140">
        <v>29.820000000000004</v>
      </c>
      <c r="D60" s="247">
        <f t="shared" si="19"/>
        <v>7.407568097307754E-5</v>
      </c>
      <c r="E60" s="215">
        <f t="shared" si="20"/>
        <v>1.6481139623826557E-4</v>
      </c>
      <c r="F60" s="52">
        <f t="shared" ref="F60:F61" si="54">(C60-B60)/B60</f>
        <v>1.5684754521963835</v>
      </c>
      <c r="H60" s="19">
        <v>3.7140000000000004</v>
      </c>
      <c r="I60" s="140">
        <v>9.9239999999999995</v>
      </c>
      <c r="J60" s="247">
        <f t="shared" si="21"/>
        <v>9.9753605371675252E-5</v>
      </c>
      <c r="K60" s="215">
        <f t="shared" si="22"/>
        <v>2.3578525446916887E-4</v>
      </c>
      <c r="L60" s="52">
        <f t="shared" ref="L60:L61" si="55">(I60-H60)/H60</f>
        <v>1.672051696284329</v>
      </c>
      <c r="N60" s="27">
        <f t="shared" ref="N60:N61" si="56">(H60/B60)*10</f>
        <v>3.1989664082687348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176.66000000000349</v>
      </c>
      <c r="C61" s="140">
        <f>C62-SUM(C39:C60)</f>
        <v>83.119999999995343</v>
      </c>
      <c r="D61" s="247">
        <f t="shared" si="19"/>
        <v>1.1271498536351541E-3</v>
      </c>
      <c r="E61" s="215">
        <f t="shared" si="20"/>
        <v>4.593938046721618E-4</v>
      </c>
      <c r="F61" s="52">
        <f t="shared" si="54"/>
        <v>-0.5294916789313161</v>
      </c>
      <c r="H61" s="19">
        <f>H62-SUM(H39:H60)</f>
        <v>56.38799999999901</v>
      </c>
      <c r="I61" s="140">
        <f>I62-SUM(I39:I60)</f>
        <v>28.81699999999546</v>
      </c>
      <c r="J61" s="247">
        <f t="shared" si="21"/>
        <v>1.5145143510225968E-3</v>
      </c>
      <c r="K61" s="215">
        <f t="shared" si="22"/>
        <v>6.8466582809723596E-4</v>
      </c>
      <c r="L61" s="52">
        <f t="shared" si="55"/>
        <v>-0.48895154997524359</v>
      </c>
      <c r="N61" s="27">
        <f t="shared" si="56"/>
        <v>3.1918940337370034</v>
      </c>
      <c r="O61" s="152">
        <f t="shared" ref="O61" si="58">(I61/C61)*10</f>
        <v>3.4669153031757789</v>
      </c>
      <c r="P61" s="52">
        <f t="shared" si="57"/>
        <v>8.6162405935759176E-2</v>
      </c>
    </row>
    <row r="62" spans="1:16" ht="26.25" customHeight="1" thickBot="1" x14ac:dyDescent="0.3">
      <c r="A62" s="12" t="s">
        <v>18</v>
      </c>
      <c r="B62" s="17">
        <v>156731.59999999998</v>
      </c>
      <c r="C62" s="145">
        <v>180934.09</v>
      </c>
      <c r="D62" s="253">
        <f>SUM(D39:D61)</f>
        <v>1.0000000000000002</v>
      </c>
      <c r="E62" s="254">
        <f>SUM(E39:E61)</f>
        <v>0.99999999999999978</v>
      </c>
      <c r="F62" s="57">
        <f t="shared" si="25"/>
        <v>0.15441997657141268</v>
      </c>
      <c r="G62" s="1"/>
      <c r="H62" s="17">
        <v>37231.737000000001</v>
      </c>
      <c r="I62" s="145">
        <v>42089.145999999993</v>
      </c>
      <c r="J62" s="253">
        <f>SUM(J39:J61)</f>
        <v>1</v>
      </c>
      <c r="K62" s="254">
        <f>SUM(K39:K61)</f>
        <v>1</v>
      </c>
      <c r="L62" s="57">
        <f t="shared" si="26"/>
        <v>0.13046420584674823</v>
      </c>
      <c r="M62" s="1"/>
      <c r="N62" s="29">
        <f t="shared" si="23"/>
        <v>2.3755092782821081</v>
      </c>
      <c r="O62" s="146">
        <f t="shared" si="24"/>
        <v>2.3262142584628465</v>
      </c>
      <c r="P62" s="57">
        <f t="shared" si="8"/>
        <v>-2.075134804563265E-2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L37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167</v>
      </c>
      <c r="B68" s="39">
        <v>71718.53</v>
      </c>
      <c r="C68" s="147">
        <v>62247.080000000009</v>
      </c>
      <c r="D68" s="247">
        <f>B68/$B$96</f>
        <v>0.22731499169294386</v>
      </c>
      <c r="E68" s="246">
        <f>C68/$C$96</f>
        <v>0.21185623527253566</v>
      </c>
      <c r="F68" s="61">
        <f t="shared" ref="F68:F76" si="59">(C68-B68)/B68</f>
        <v>-0.1320641959616293</v>
      </c>
      <c r="H68" s="19">
        <v>17179.862000000001</v>
      </c>
      <c r="I68" s="147">
        <v>15564.320000000002</v>
      </c>
      <c r="J68" s="261">
        <f>H68/$H$96</f>
        <v>0.21903341181371172</v>
      </c>
      <c r="K68" s="246">
        <f>I68/$I$96</f>
        <v>0.20163284266679832</v>
      </c>
      <c r="L68" s="61">
        <f t="shared" ref="L68:L76" si="60">(I68-H68)/H68</f>
        <v>-9.4036960250320947E-2</v>
      </c>
      <c r="N68" s="41">
        <f t="shared" ref="N68:N96" si="61">(H68/B68)*10</f>
        <v>2.3954565159101842</v>
      </c>
      <c r="O68" s="149">
        <f t="shared" ref="O68:O96" si="62">(I68/C68)*10</f>
        <v>2.5004096577702923</v>
      </c>
      <c r="P68" s="61">
        <f t="shared" si="8"/>
        <v>4.3813419764887652E-2</v>
      </c>
    </row>
    <row r="69" spans="1:16" ht="20.100000000000001" customHeight="1" x14ac:dyDescent="0.25">
      <c r="A69" s="38" t="s">
        <v>164</v>
      </c>
      <c r="B69" s="19">
        <v>63032</v>
      </c>
      <c r="C69" s="140">
        <v>52623.169999999991</v>
      </c>
      <c r="D69" s="247">
        <f t="shared" ref="D69:D95" si="63">B69/$B$96</f>
        <v>0.19978265807162579</v>
      </c>
      <c r="E69" s="215">
        <f t="shared" ref="E69:E95" si="64">C69/$C$96</f>
        <v>0.17910152065456944</v>
      </c>
      <c r="F69" s="52">
        <f t="shared" si="59"/>
        <v>-0.16513564538647052</v>
      </c>
      <c r="H69" s="19">
        <v>15490.499000000002</v>
      </c>
      <c r="I69" s="140">
        <v>13658.578000000001</v>
      </c>
      <c r="J69" s="262">
        <f t="shared" ref="J69:J95" si="65">H69/$H$96</f>
        <v>0.19749500005686249</v>
      </c>
      <c r="K69" s="215">
        <f t="shared" ref="K69:K96" si="66">I69/$I$96</f>
        <v>0.176944312949502</v>
      </c>
      <c r="L69" s="52">
        <f t="shared" si="60"/>
        <v>-0.11826094175533015</v>
      </c>
      <c r="N69" s="40">
        <f t="shared" si="61"/>
        <v>2.4575610800863057</v>
      </c>
      <c r="O69" s="143">
        <f t="shared" si="62"/>
        <v>2.5955445101463868</v>
      </c>
      <c r="P69" s="52">
        <f t="shared" si="8"/>
        <v>5.6146490591084439E-2</v>
      </c>
    </row>
    <row r="70" spans="1:16" ht="20.100000000000001" customHeight="1" x14ac:dyDescent="0.25">
      <c r="A70" s="38" t="s">
        <v>166</v>
      </c>
      <c r="B70" s="19">
        <v>61344.14999999998</v>
      </c>
      <c r="C70" s="140">
        <v>54361.94999999999</v>
      </c>
      <c r="D70" s="247">
        <f t="shared" si="63"/>
        <v>0.19443294428456212</v>
      </c>
      <c r="E70" s="215">
        <f t="shared" si="64"/>
        <v>0.18501941085547816</v>
      </c>
      <c r="F70" s="52">
        <f t="shared" si="59"/>
        <v>-0.11382014421913079</v>
      </c>
      <c r="H70" s="19">
        <v>14389.583000000001</v>
      </c>
      <c r="I70" s="140">
        <v>13295.748</v>
      </c>
      <c r="J70" s="262">
        <f t="shared" si="65"/>
        <v>0.18345895089649644</v>
      </c>
      <c r="K70" s="215">
        <f t="shared" si="66"/>
        <v>0.17224391843790143</v>
      </c>
      <c r="L70" s="52">
        <f t="shared" si="60"/>
        <v>-7.6015753896412491E-2</v>
      </c>
      <c r="N70" s="40">
        <f t="shared" si="61"/>
        <v>2.345713975986301</v>
      </c>
      <c r="O70" s="143">
        <f t="shared" si="62"/>
        <v>2.4457820221680793</v>
      </c>
      <c r="P70" s="52">
        <f t="shared" si="8"/>
        <v>4.265995223893513E-2</v>
      </c>
    </row>
    <row r="71" spans="1:16" ht="20.100000000000001" customHeight="1" x14ac:dyDescent="0.25">
      <c r="A71" s="38" t="s">
        <v>168</v>
      </c>
      <c r="B71" s="19">
        <v>23304.52</v>
      </c>
      <c r="C71" s="140">
        <v>24819.299999999996</v>
      </c>
      <c r="D71" s="247">
        <f t="shared" si="63"/>
        <v>7.3864686995230439E-2</v>
      </c>
      <c r="E71" s="215">
        <f t="shared" si="64"/>
        <v>8.4471809121000413E-2</v>
      </c>
      <c r="F71" s="52">
        <f t="shared" si="59"/>
        <v>6.4999407840195603E-2</v>
      </c>
      <c r="H71" s="19">
        <v>6840.5169999999998</v>
      </c>
      <c r="I71" s="140">
        <v>7668.68</v>
      </c>
      <c r="J71" s="262">
        <f t="shared" si="65"/>
        <v>8.7212678255488646E-2</v>
      </c>
      <c r="K71" s="215">
        <f t="shared" si="66"/>
        <v>9.9346309244607078E-2</v>
      </c>
      <c r="L71" s="52">
        <f t="shared" si="60"/>
        <v>0.12106731114037148</v>
      </c>
      <c r="N71" s="40">
        <f t="shared" si="61"/>
        <v>2.9352747878952234</v>
      </c>
      <c r="O71" s="143">
        <f t="shared" si="62"/>
        <v>3.0898051113448011</v>
      </c>
      <c r="P71" s="52">
        <f t="shared" si="8"/>
        <v>5.2645947863840567E-2</v>
      </c>
    </row>
    <row r="72" spans="1:16" ht="20.100000000000001" customHeight="1" x14ac:dyDescent="0.25">
      <c r="A72" s="38" t="s">
        <v>173</v>
      </c>
      <c r="B72" s="19">
        <v>15187.629999999997</v>
      </c>
      <c r="C72" s="140">
        <v>13397.13</v>
      </c>
      <c r="D72" s="247">
        <f t="shared" si="63"/>
        <v>4.8137852062577195E-2</v>
      </c>
      <c r="E72" s="215">
        <f t="shared" si="64"/>
        <v>4.5596765747995649E-2</v>
      </c>
      <c r="F72" s="52">
        <f t="shared" si="59"/>
        <v>-0.11789199499856123</v>
      </c>
      <c r="H72" s="19">
        <v>4931.1319999999996</v>
      </c>
      <c r="I72" s="140">
        <v>4657.2249999999995</v>
      </c>
      <c r="J72" s="262">
        <f t="shared" si="65"/>
        <v>6.2869111874342867E-2</v>
      </c>
      <c r="K72" s="215">
        <f t="shared" si="66"/>
        <v>6.0333475261937532E-2</v>
      </c>
      <c r="L72" s="52">
        <f t="shared" si="60"/>
        <v>-5.5546474927055327E-2</v>
      </c>
      <c r="N72" s="40">
        <f t="shared" si="61"/>
        <v>3.246808093165293</v>
      </c>
      <c r="O72" s="143">
        <f t="shared" si="62"/>
        <v>3.4762855925112319</v>
      </c>
      <c r="P72" s="52">
        <f t="shared" ref="P72:P76" si="67">(O72-N72)/N72</f>
        <v>7.0677875858755415E-2</v>
      </c>
    </row>
    <row r="73" spans="1:16" ht="20.100000000000001" customHeight="1" x14ac:dyDescent="0.25">
      <c r="A73" s="38" t="s">
        <v>178</v>
      </c>
      <c r="B73" s="19">
        <v>19534.639999999996</v>
      </c>
      <c r="C73" s="140">
        <v>15300.29</v>
      </c>
      <c r="D73" s="247">
        <f t="shared" si="63"/>
        <v>6.1915888813179075E-2</v>
      </c>
      <c r="E73" s="215">
        <f t="shared" si="64"/>
        <v>5.2074118785620536E-2</v>
      </c>
      <c r="F73" s="52">
        <f t="shared" si="59"/>
        <v>-0.21676109720987927</v>
      </c>
      <c r="H73" s="19">
        <v>4025.63</v>
      </c>
      <c r="I73" s="140">
        <v>3434.08</v>
      </c>
      <c r="J73" s="262">
        <f t="shared" si="65"/>
        <v>5.1324479416635142E-2</v>
      </c>
      <c r="K73" s="215">
        <f t="shared" si="66"/>
        <v>4.448786148994615E-2</v>
      </c>
      <c r="L73" s="52">
        <f t="shared" si="60"/>
        <v>-0.14694594386468707</v>
      </c>
      <c r="N73" s="40">
        <f t="shared" ref="N73" si="68">(H73/B73)*10</f>
        <v>2.0607648771618012</v>
      </c>
      <c r="O73" s="143">
        <f t="shared" ref="O73" si="69">(I73/C73)*10</f>
        <v>2.244454190083979</v>
      </c>
      <c r="P73" s="52">
        <f t="shared" ref="P73" si="70">(O73-N73)/N73</f>
        <v>8.913647304352583E-2</v>
      </c>
    </row>
    <row r="74" spans="1:16" ht="20.100000000000001" customHeight="1" x14ac:dyDescent="0.25">
      <c r="A74" s="38" t="s">
        <v>172</v>
      </c>
      <c r="B74" s="19">
        <v>8464.85</v>
      </c>
      <c r="C74" s="140">
        <v>9787.56</v>
      </c>
      <c r="D74" s="247">
        <f t="shared" si="63"/>
        <v>2.6829709245741875E-2</v>
      </c>
      <c r="E74" s="215">
        <f t="shared" si="64"/>
        <v>3.331169291963669E-2</v>
      </c>
      <c r="F74" s="52">
        <f t="shared" si="59"/>
        <v>0.15625911859040609</v>
      </c>
      <c r="H74" s="19">
        <v>1921.1480000000001</v>
      </c>
      <c r="I74" s="140">
        <v>2653.1150000000007</v>
      </c>
      <c r="J74" s="262">
        <f t="shared" si="65"/>
        <v>2.4493537901473753E-2</v>
      </c>
      <c r="K74" s="215">
        <f t="shared" si="66"/>
        <v>3.4370606577860306E-2</v>
      </c>
      <c r="L74" s="52">
        <f t="shared" si="60"/>
        <v>0.38100500325846864</v>
      </c>
      <c r="N74" s="40">
        <f t="shared" si="61"/>
        <v>2.2695594133386892</v>
      </c>
      <c r="O74" s="143">
        <f t="shared" si="62"/>
        <v>2.7107011349100296</v>
      </c>
      <c r="P74" s="52">
        <f t="shared" si="67"/>
        <v>0.19437328627691156</v>
      </c>
    </row>
    <row r="75" spans="1:16" ht="20.100000000000001" customHeight="1" x14ac:dyDescent="0.25">
      <c r="A75" s="38" t="s">
        <v>203</v>
      </c>
      <c r="B75" s="19">
        <v>2357.0099999999993</v>
      </c>
      <c r="C75" s="140">
        <v>9166.0099999999984</v>
      </c>
      <c r="D75" s="247">
        <f t="shared" si="63"/>
        <v>7.4706454325009931E-3</v>
      </c>
      <c r="E75" s="215">
        <f t="shared" si="64"/>
        <v>3.1196264484541509E-2</v>
      </c>
      <c r="F75" s="52">
        <f t="shared" si="59"/>
        <v>2.8888294916016481</v>
      </c>
      <c r="H75" s="19">
        <v>488.73899999999998</v>
      </c>
      <c r="I75" s="140">
        <v>1962.1609999999998</v>
      </c>
      <c r="J75" s="262">
        <f t="shared" si="65"/>
        <v>6.2311426399363186E-3</v>
      </c>
      <c r="K75" s="215">
        <f t="shared" si="66"/>
        <v>2.5419427266975207E-2</v>
      </c>
      <c r="L75" s="52">
        <f t="shared" si="60"/>
        <v>3.0147420197692427</v>
      </c>
      <c r="N75" s="40">
        <f t="shared" si="61"/>
        <v>2.073555054921278</v>
      </c>
      <c r="O75" s="143">
        <f t="shared" si="62"/>
        <v>2.140692624162531</v>
      </c>
      <c r="P75" s="52">
        <f t="shared" si="67"/>
        <v>3.2378001771359716E-2</v>
      </c>
    </row>
    <row r="76" spans="1:16" ht="20.100000000000001" customHeight="1" x14ac:dyDescent="0.25">
      <c r="A76" s="38" t="s">
        <v>184</v>
      </c>
      <c r="B76" s="19">
        <v>10327.489999999996</v>
      </c>
      <c r="C76" s="140">
        <v>6006.3600000000006</v>
      </c>
      <c r="D76" s="247">
        <f t="shared" si="63"/>
        <v>3.2733427519484291E-2</v>
      </c>
      <c r="E76" s="215">
        <f t="shared" si="64"/>
        <v>2.0442482077738383E-2</v>
      </c>
      <c r="F76" s="52">
        <f t="shared" si="59"/>
        <v>-0.41841047534299208</v>
      </c>
      <c r="H76" s="19">
        <v>2793.8230000000003</v>
      </c>
      <c r="I76" s="140">
        <v>1647.5240000000003</v>
      </c>
      <c r="J76" s="262">
        <f t="shared" si="65"/>
        <v>3.5619644889674874E-2</v>
      </c>
      <c r="K76" s="215">
        <f t="shared" si="66"/>
        <v>2.1343364019872007E-2</v>
      </c>
      <c r="L76" s="52">
        <f t="shared" si="60"/>
        <v>-0.41029764591386064</v>
      </c>
      <c r="N76" s="40">
        <f t="shared" si="61"/>
        <v>2.7052294410355286</v>
      </c>
      <c r="O76" s="143">
        <f t="shared" si="62"/>
        <v>2.7429657895963615</v>
      </c>
      <c r="P76" s="52">
        <f t="shared" si="67"/>
        <v>1.3949407761283214E-2</v>
      </c>
    </row>
    <row r="77" spans="1:16" ht="20.100000000000001" customHeight="1" x14ac:dyDescent="0.25">
      <c r="A77" s="38" t="s">
        <v>186</v>
      </c>
      <c r="B77" s="19">
        <v>3900.61</v>
      </c>
      <c r="C77" s="140">
        <v>6870.98</v>
      </c>
      <c r="D77" s="247">
        <f t="shared" si="63"/>
        <v>1.2363152587586692E-2</v>
      </c>
      <c r="E77" s="215">
        <f t="shared" si="64"/>
        <v>2.3385192613579412E-2</v>
      </c>
      <c r="F77" s="52">
        <f t="shared" ref="F77:F80" si="71">(C77-B77)/B77</f>
        <v>0.76151422469818808</v>
      </c>
      <c r="H77" s="19">
        <v>774.76800000000003</v>
      </c>
      <c r="I77" s="140">
        <v>1487.6370000000002</v>
      </c>
      <c r="J77" s="262">
        <f t="shared" si="65"/>
        <v>9.8778487512929843E-3</v>
      </c>
      <c r="K77" s="215">
        <f t="shared" si="66"/>
        <v>1.9272057961177091E-2</v>
      </c>
      <c r="L77" s="52">
        <f t="shared" ref="L77:L80" si="72">(I77-H77)/H77</f>
        <v>0.92010640604671345</v>
      </c>
      <c r="N77" s="40">
        <f t="shared" si="61"/>
        <v>1.9862739417680824</v>
      </c>
      <c r="O77" s="143">
        <f t="shared" si="62"/>
        <v>2.16510163033512</v>
      </c>
      <c r="P77" s="52">
        <f t="shared" ref="P77:P80" si="73">(O77-N77)/N77</f>
        <v>9.0031734700126084E-2</v>
      </c>
    </row>
    <row r="78" spans="1:16" ht="20.100000000000001" customHeight="1" x14ac:dyDescent="0.25">
      <c r="A78" s="38" t="s">
        <v>199</v>
      </c>
      <c r="B78" s="19">
        <v>4506.0400000000009</v>
      </c>
      <c r="C78" s="140">
        <v>6389.49</v>
      </c>
      <c r="D78" s="247">
        <f t="shared" si="63"/>
        <v>1.4282089233676052E-2</v>
      </c>
      <c r="E78" s="215">
        <f t="shared" si="64"/>
        <v>2.1746454559981185E-2</v>
      </c>
      <c r="F78" s="52">
        <f t="shared" si="71"/>
        <v>0.41798341781253573</v>
      </c>
      <c r="H78" s="19">
        <v>1125.0559999999996</v>
      </c>
      <c r="I78" s="140">
        <v>1483.0720000000001</v>
      </c>
      <c r="J78" s="262">
        <f t="shared" si="65"/>
        <v>1.4343820349749441E-2</v>
      </c>
      <c r="K78" s="215">
        <f t="shared" si="66"/>
        <v>1.9212919243470572E-2</v>
      </c>
      <c r="L78" s="52">
        <f t="shared" si="72"/>
        <v>0.31822060412992836</v>
      </c>
      <c r="N78" s="40">
        <f t="shared" si="61"/>
        <v>2.4967732199447839</v>
      </c>
      <c r="O78" s="143">
        <f t="shared" si="62"/>
        <v>2.3211117006208637</v>
      </c>
      <c r="P78" s="52">
        <f t="shared" si="73"/>
        <v>-7.0355416311219846E-2</v>
      </c>
    </row>
    <row r="79" spans="1:16" ht="20.100000000000001" customHeight="1" x14ac:dyDescent="0.25">
      <c r="A79" s="38" t="s">
        <v>182</v>
      </c>
      <c r="B79" s="19">
        <v>4781.7099999999991</v>
      </c>
      <c r="C79" s="140">
        <v>3685.36</v>
      </c>
      <c r="D79" s="247">
        <f t="shared" si="63"/>
        <v>1.5155837256118696E-2</v>
      </c>
      <c r="E79" s="215">
        <f t="shared" si="64"/>
        <v>1.2543022021659361E-2</v>
      </c>
      <c r="F79" s="52">
        <f t="shared" si="71"/>
        <v>-0.229279901959759</v>
      </c>
      <c r="H79" s="19">
        <v>1285.3770000000002</v>
      </c>
      <c r="I79" s="140">
        <v>1125.3680000000002</v>
      </c>
      <c r="J79" s="262">
        <f t="shared" si="65"/>
        <v>1.6387821379291252E-2</v>
      </c>
      <c r="K79" s="215">
        <f t="shared" si="66"/>
        <v>1.457893109922242E-2</v>
      </c>
      <c r="L79" s="52">
        <f t="shared" si="72"/>
        <v>-0.12448410077354737</v>
      </c>
      <c r="N79" s="40">
        <f t="shared" si="61"/>
        <v>2.6881115751478033</v>
      </c>
      <c r="O79" s="143">
        <f t="shared" si="62"/>
        <v>3.0536175570364903</v>
      </c>
      <c r="P79" s="52">
        <f t="shared" si="73"/>
        <v>0.13597128380677057</v>
      </c>
    </row>
    <row r="80" spans="1:16" ht="20.100000000000001" customHeight="1" x14ac:dyDescent="0.25">
      <c r="A80" s="38" t="s">
        <v>202</v>
      </c>
      <c r="B80" s="19">
        <v>3180.9500000000003</v>
      </c>
      <c r="C80" s="140">
        <v>2607.9899999999998</v>
      </c>
      <c r="D80" s="247">
        <f t="shared" si="63"/>
        <v>1.0082159001664839E-2</v>
      </c>
      <c r="E80" s="215">
        <f t="shared" si="64"/>
        <v>8.8762226762832911E-3</v>
      </c>
      <c r="F80" s="52">
        <f t="shared" si="71"/>
        <v>-0.18012229051069664</v>
      </c>
      <c r="H80" s="19">
        <v>1282.46</v>
      </c>
      <c r="I80" s="140">
        <v>1091.4290000000001</v>
      </c>
      <c r="J80" s="262">
        <f t="shared" si="65"/>
        <v>1.6350631298121761E-2</v>
      </c>
      <c r="K80" s="215">
        <f t="shared" si="66"/>
        <v>1.4139257727866106E-2</v>
      </c>
      <c r="L80" s="52">
        <f t="shared" si="72"/>
        <v>-0.14895669260639705</v>
      </c>
      <c r="N80" s="40">
        <f t="shared" si="61"/>
        <v>4.0316886464735378</v>
      </c>
      <c r="O80" s="143">
        <f t="shared" si="62"/>
        <v>4.1849431938005903</v>
      </c>
      <c r="P80" s="52">
        <f t="shared" si="73"/>
        <v>3.8012495697330742E-2</v>
      </c>
    </row>
    <row r="81" spans="1:16" ht="20.100000000000001" customHeight="1" x14ac:dyDescent="0.25">
      <c r="A81" s="38" t="s">
        <v>181</v>
      </c>
      <c r="B81" s="19">
        <v>84.35</v>
      </c>
      <c r="C81" s="140">
        <v>509.11</v>
      </c>
      <c r="D81" s="247">
        <f t="shared" si="63"/>
        <v>2.6735098375970355E-4</v>
      </c>
      <c r="E81" s="215">
        <f t="shared" si="64"/>
        <v>1.7327419686128348E-3</v>
      </c>
      <c r="F81" s="52">
        <f t="shared" ref="F81:F94" si="74">(C81-B81)/B81</f>
        <v>5.0356846473029044</v>
      </c>
      <c r="H81" s="19">
        <v>142.90299999999999</v>
      </c>
      <c r="I81" s="140">
        <v>897.53399999999999</v>
      </c>
      <c r="J81" s="262">
        <f t="shared" si="65"/>
        <v>1.8219314944680487E-3</v>
      </c>
      <c r="K81" s="215">
        <f t="shared" si="66"/>
        <v>1.1627384415772879E-2</v>
      </c>
      <c r="L81" s="52">
        <f t="shared" ref="L81:L94" si="75">(I81-H81)/H81</f>
        <v>5.280721888273864</v>
      </c>
      <c r="N81" s="40">
        <f t="shared" si="61"/>
        <v>16.941671606401897</v>
      </c>
      <c r="O81" s="143">
        <f t="shared" si="62"/>
        <v>17.629471037693229</v>
      </c>
      <c r="P81" s="52">
        <f t="shared" ref="P81:P87" si="76">(O81-N81)/N81</f>
        <v>4.0598085435171981E-2</v>
      </c>
    </row>
    <row r="82" spans="1:16" ht="20.100000000000001" customHeight="1" x14ac:dyDescent="0.25">
      <c r="A82" s="38" t="s">
        <v>201</v>
      </c>
      <c r="B82" s="19">
        <v>2984.4800000000009</v>
      </c>
      <c r="C82" s="140">
        <v>3071.77</v>
      </c>
      <c r="D82" s="247">
        <f t="shared" si="63"/>
        <v>9.4594388145958549E-3</v>
      </c>
      <c r="E82" s="215">
        <f t="shared" si="64"/>
        <v>1.0454685228979686E-2</v>
      </c>
      <c r="F82" s="52">
        <f t="shared" si="74"/>
        <v>2.9247976196858087E-2</v>
      </c>
      <c r="H82" s="19">
        <v>629.31500000000005</v>
      </c>
      <c r="I82" s="140">
        <v>669.66300000000001</v>
      </c>
      <c r="J82" s="262">
        <f t="shared" si="65"/>
        <v>8.023406215692884E-3</v>
      </c>
      <c r="K82" s="215">
        <f t="shared" si="66"/>
        <v>8.6753584042718306E-3</v>
      </c>
      <c r="L82" s="52">
        <f t="shared" si="75"/>
        <v>6.4114155867888031E-2</v>
      </c>
      <c r="N82" s="40">
        <f t="shared" si="61"/>
        <v>2.1086252881574006</v>
      </c>
      <c r="O82" s="143">
        <f t="shared" si="62"/>
        <v>2.1800557984484517</v>
      </c>
      <c r="P82" s="52">
        <f t="shared" si="76"/>
        <v>3.3875392983392441E-2</v>
      </c>
    </row>
    <row r="83" spans="1:16" ht="20.100000000000001" customHeight="1" x14ac:dyDescent="0.25">
      <c r="A83" s="38" t="s">
        <v>200</v>
      </c>
      <c r="B83" s="19">
        <v>1808.1699999999998</v>
      </c>
      <c r="C83" s="140">
        <v>3142.48</v>
      </c>
      <c r="D83" s="247">
        <f t="shared" si="63"/>
        <v>5.7310732460555212E-3</v>
      </c>
      <c r="E83" s="215">
        <f t="shared" si="64"/>
        <v>1.0695344781140542E-2</v>
      </c>
      <c r="F83" s="52">
        <f t="shared" si="74"/>
        <v>0.73793393320318346</v>
      </c>
      <c r="H83" s="19">
        <v>401.48899999999998</v>
      </c>
      <c r="I83" s="140">
        <v>654.78800000000012</v>
      </c>
      <c r="J83" s="262">
        <f t="shared" si="65"/>
        <v>5.1187550561043677E-3</v>
      </c>
      <c r="K83" s="215">
        <f t="shared" si="66"/>
        <v>8.4826555727527796E-3</v>
      </c>
      <c r="L83" s="52">
        <f t="shared" si="75"/>
        <v>0.63089897855233934</v>
      </c>
      <c r="N83" s="40">
        <f t="shared" si="61"/>
        <v>2.2204162219260355</v>
      </c>
      <c r="O83" s="143">
        <f t="shared" si="62"/>
        <v>2.0836664036047967</v>
      </c>
      <c r="P83" s="52">
        <f t="shared" si="76"/>
        <v>-6.1587470389951993E-2</v>
      </c>
    </row>
    <row r="84" spans="1:16" ht="20.100000000000001" customHeight="1" x14ac:dyDescent="0.25">
      <c r="A84" s="38" t="s">
        <v>210</v>
      </c>
      <c r="B84" s="19">
        <v>1354.33</v>
      </c>
      <c r="C84" s="140">
        <v>1746.6900000000003</v>
      </c>
      <c r="D84" s="247">
        <f t="shared" si="63"/>
        <v>4.2926076803234065E-3</v>
      </c>
      <c r="E84" s="215">
        <f t="shared" si="64"/>
        <v>5.9448116696909368E-3</v>
      </c>
      <c r="F84" s="52">
        <f t="shared" si="74"/>
        <v>0.28970782600990924</v>
      </c>
      <c r="H84" s="19">
        <v>392.20600000000002</v>
      </c>
      <c r="I84" s="140">
        <v>520.29</v>
      </c>
      <c r="J84" s="262">
        <f t="shared" si="65"/>
        <v>5.0004021169558063E-3</v>
      </c>
      <c r="K84" s="215">
        <f t="shared" si="66"/>
        <v>6.7402592410788567E-3</v>
      </c>
      <c r="L84" s="52">
        <f t="shared" si="75"/>
        <v>0.32657328036796973</v>
      </c>
      <c r="N84" s="40">
        <f t="shared" ref="N84" si="77">(H84/B84)*10</f>
        <v>2.895941166480843</v>
      </c>
      <c r="O84" s="143">
        <f t="shared" ref="O84" si="78">(I84/C84)*10</f>
        <v>2.9787197499270039</v>
      </c>
      <c r="P84" s="52">
        <f t="shared" ref="P84" si="79">(O84-N84)/N84</f>
        <v>2.858434570573606E-2</v>
      </c>
    </row>
    <row r="85" spans="1:16" ht="20.100000000000001" customHeight="1" x14ac:dyDescent="0.25">
      <c r="A85" s="38" t="s">
        <v>206</v>
      </c>
      <c r="B85" s="19">
        <v>1978.7900000000002</v>
      </c>
      <c r="C85" s="140">
        <v>2318.5200000000004</v>
      </c>
      <c r="D85" s="247">
        <f t="shared" si="63"/>
        <v>6.2718607368567152E-3</v>
      </c>
      <c r="E85" s="215">
        <f t="shared" si="64"/>
        <v>7.8910194438691645E-3</v>
      </c>
      <c r="F85" s="52">
        <f t="shared" si="74"/>
        <v>0.17168572713628036</v>
      </c>
      <c r="H85" s="19">
        <v>356.63599999999997</v>
      </c>
      <c r="I85" s="140">
        <v>492.70100000000014</v>
      </c>
      <c r="J85" s="262">
        <f t="shared" si="65"/>
        <v>4.5469049667334277E-3</v>
      </c>
      <c r="K85" s="215">
        <f t="shared" si="66"/>
        <v>6.3828489272113537E-3</v>
      </c>
      <c r="L85" s="52">
        <f t="shared" si="75"/>
        <v>0.38152345809172428</v>
      </c>
      <c r="N85" s="40">
        <f t="shared" si="61"/>
        <v>1.8022933206656591</v>
      </c>
      <c r="O85" s="143">
        <f t="shared" si="62"/>
        <v>2.1250668529924264</v>
      </c>
      <c r="P85" s="52">
        <f t="shared" si="76"/>
        <v>0.17909045582411309</v>
      </c>
    </row>
    <row r="86" spans="1:16" ht="20.100000000000001" customHeight="1" x14ac:dyDescent="0.25">
      <c r="A86" s="38" t="s">
        <v>187</v>
      </c>
      <c r="B86" s="19">
        <v>2211.9399999999996</v>
      </c>
      <c r="C86" s="140">
        <v>1291.7400000000002</v>
      </c>
      <c r="D86" s="247">
        <f t="shared" si="63"/>
        <v>7.0108397749548152E-3</v>
      </c>
      <c r="E86" s="215">
        <f t="shared" si="64"/>
        <v>4.3964017806288301E-3</v>
      </c>
      <c r="F86" s="52">
        <f t="shared" si="74"/>
        <v>-0.41601490094668009</v>
      </c>
      <c r="H86" s="19">
        <v>746.85400000000016</v>
      </c>
      <c r="I86" s="140">
        <v>418.47200000000004</v>
      </c>
      <c r="J86" s="262">
        <f t="shared" si="65"/>
        <v>9.5219612210341309E-3</v>
      </c>
      <c r="K86" s="215">
        <f t="shared" si="66"/>
        <v>5.42122617219772E-3</v>
      </c>
      <c r="L86" s="52">
        <f t="shared" si="75"/>
        <v>-0.43968700709911179</v>
      </c>
      <c r="N86" s="40">
        <f t="shared" si="61"/>
        <v>3.3764659077551844</v>
      </c>
      <c r="O86" s="143">
        <f t="shared" si="62"/>
        <v>3.2395993001687646</v>
      </c>
      <c r="P86" s="52">
        <f t="shared" si="76"/>
        <v>-4.0535462618491065E-2</v>
      </c>
    </row>
    <row r="87" spans="1:16" ht="20.100000000000001" customHeight="1" x14ac:dyDescent="0.25">
      <c r="A87" s="38" t="s">
        <v>185</v>
      </c>
      <c r="B87" s="19">
        <v>970.69999999999993</v>
      </c>
      <c r="C87" s="140">
        <v>1430.3100000000002</v>
      </c>
      <c r="D87" s="247">
        <f t="shared" si="63"/>
        <v>3.0766757550153437E-3</v>
      </c>
      <c r="E87" s="215">
        <f t="shared" si="64"/>
        <v>4.8680209878545384E-3</v>
      </c>
      <c r="F87" s="52">
        <f t="shared" si="74"/>
        <v>0.47348305346657082</v>
      </c>
      <c r="H87" s="19">
        <v>195.43100000000001</v>
      </c>
      <c r="I87" s="140">
        <v>313.94199999999995</v>
      </c>
      <c r="J87" s="262">
        <f t="shared" si="65"/>
        <v>2.4916334429325158E-3</v>
      </c>
      <c r="K87" s="215">
        <f t="shared" si="66"/>
        <v>4.0670596526221495E-3</v>
      </c>
      <c r="L87" s="52">
        <f t="shared" si="75"/>
        <v>0.60640839989561501</v>
      </c>
      <c r="N87" s="40">
        <f t="shared" si="61"/>
        <v>2.0132996806428354</v>
      </c>
      <c r="O87" s="143">
        <f t="shared" si="62"/>
        <v>2.194922778977983</v>
      </c>
      <c r="P87" s="52">
        <f t="shared" si="76"/>
        <v>9.0211656059646539E-2</v>
      </c>
    </row>
    <row r="88" spans="1:16" ht="20.100000000000001" customHeight="1" x14ac:dyDescent="0.25">
      <c r="A88" s="38" t="s">
        <v>208</v>
      </c>
      <c r="B88" s="19">
        <v>437.11</v>
      </c>
      <c r="C88" s="140">
        <v>824.12</v>
      </c>
      <c r="D88" s="247">
        <f t="shared" si="63"/>
        <v>1.3854391050528042E-3</v>
      </c>
      <c r="E88" s="215">
        <f t="shared" si="64"/>
        <v>2.8048698928978206E-3</v>
      </c>
      <c r="F88" s="52">
        <f t="shared" si="74"/>
        <v>0.88538354190020818</v>
      </c>
      <c r="H88" s="19">
        <v>127.95399999999999</v>
      </c>
      <c r="I88" s="140">
        <v>266.55200000000002</v>
      </c>
      <c r="J88" s="262">
        <f t="shared" ref="J88" si="80">H88/$H$96</f>
        <v>1.6313402968668588E-3</v>
      </c>
      <c r="K88" s="215">
        <f t="shared" ref="K88" si="81">I88/$I$96</f>
        <v>3.4531311023238034E-3</v>
      </c>
      <c r="L88" s="52">
        <f t="shared" si="75"/>
        <v>1.0831861450208671</v>
      </c>
      <c r="N88" s="40">
        <f t="shared" ref="N88:N92" si="82">(H88/B88)*10</f>
        <v>2.927272311317517</v>
      </c>
      <c r="O88" s="143">
        <f t="shared" ref="O88:O92" si="83">(I88/C88)*10</f>
        <v>3.2343833422317143</v>
      </c>
      <c r="P88" s="52">
        <f t="shared" ref="P88:P92" si="84">(O88-N88)/N88</f>
        <v>0.10491372112079718</v>
      </c>
    </row>
    <row r="89" spans="1:16" ht="20.100000000000001" customHeight="1" x14ac:dyDescent="0.25">
      <c r="A89" s="38" t="s">
        <v>222</v>
      </c>
      <c r="B89" s="19">
        <v>1386.2300000000002</v>
      </c>
      <c r="C89" s="140">
        <v>1577.8700000000001</v>
      </c>
      <c r="D89" s="247">
        <f t="shared" si="63"/>
        <v>4.393716114015578E-3</v>
      </c>
      <c r="E89" s="215">
        <f t="shared" si="64"/>
        <v>5.3702374143409755E-3</v>
      </c>
      <c r="F89" s="52">
        <f t="shared" si="74"/>
        <v>0.13824545710307801</v>
      </c>
      <c r="H89" s="19">
        <v>189.477</v>
      </c>
      <c r="I89" s="140">
        <v>240.02400000000003</v>
      </c>
      <c r="J89" s="262">
        <f t="shared" si="65"/>
        <v>2.4157233492461496E-3</v>
      </c>
      <c r="K89" s="215">
        <f t="shared" si="66"/>
        <v>3.1094658442036402E-3</v>
      </c>
      <c r="L89" s="52">
        <f t="shared" si="75"/>
        <v>0.26677116483794877</v>
      </c>
      <c r="N89" s="40">
        <f t="shared" si="82"/>
        <v>1.3668510997453522</v>
      </c>
      <c r="O89" s="143">
        <f t="shared" si="83"/>
        <v>1.521189958615095</v>
      </c>
      <c r="P89" s="52">
        <f t="shared" si="84"/>
        <v>0.11291563426220783</v>
      </c>
    </row>
    <row r="90" spans="1:16" ht="20.100000000000001" customHeight="1" x14ac:dyDescent="0.25">
      <c r="A90" s="38" t="s">
        <v>216</v>
      </c>
      <c r="B90" s="19">
        <v>1486.9800000000002</v>
      </c>
      <c r="C90" s="140">
        <v>1120.69</v>
      </c>
      <c r="D90" s="247">
        <f t="shared" si="63"/>
        <v>4.7130476091405346E-3</v>
      </c>
      <c r="E90" s="215">
        <f t="shared" si="64"/>
        <v>3.814237781235328E-3</v>
      </c>
      <c r="F90" s="52">
        <f t="shared" si="74"/>
        <v>-0.24633149067236959</v>
      </c>
      <c r="H90" s="19">
        <v>335.05299999999994</v>
      </c>
      <c r="I90" s="140">
        <v>239.46299999999999</v>
      </c>
      <c r="J90" s="262">
        <f t="shared" si="65"/>
        <v>4.2717340644773246E-3</v>
      </c>
      <c r="K90" s="215">
        <f t="shared" si="66"/>
        <v>3.1021981945577783E-3</v>
      </c>
      <c r="L90" s="52">
        <f t="shared" si="75"/>
        <v>-0.28529814686034738</v>
      </c>
      <c r="N90" s="40">
        <f t="shared" si="82"/>
        <v>2.2532448318067484</v>
      </c>
      <c r="O90" s="143">
        <f t="shared" si="83"/>
        <v>2.1367461117704272</v>
      </c>
      <c r="P90" s="52">
        <f t="shared" si="84"/>
        <v>-5.1702646064834219E-2</v>
      </c>
    </row>
    <row r="91" spans="1:16" ht="20.100000000000001" customHeight="1" x14ac:dyDescent="0.25">
      <c r="A91" s="38" t="s">
        <v>209</v>
      </c>
      <c r="B91" s="19">
        <v>1698.7999999999997</v>
      </c>
      <c r="C91" s="140">
        <v>1225.5600000000002</v>
      </c>
      <c r="D91" s="247">
        <f t="shared" si="63"/>
        <v>5.3844202870300464E-3</v>
      </c>
      <c r="E91" s="215">
        <f t="shared" si="64"/>
        <v>4.171159959641622E-3</v>
      </c>
      <c r="F91" s="52">
        <f t="shared" si="74"/>
        <v>-0.27857311043089217</v>
      </c>
      <c r="H91" s="19">
        <v>347.04500000000002</v>
      </c>
      <c r="I91" s="140">
        <v>230.667</v>
      </c>
      <c r="J91" s="262">
        <f t="shared" si="65"/>
        <v>4.4246252037932312E-3</v>
      </c>
      <c r="K91" s="215">
        <f t="shared" si="66"/>
        <v>2.9882476664205284E-3</v>
      </c>
      <c r="L91" s="52">
        <f t="shared" si="75"/>
        <v>-0.33533979743260961</v>
      </c>
      <c r="N91" s="40">
        <f t="shared" si="82"/>
        <v>2.0428832116788325</v>
      </c>
      <c r="O91" s="143">
        <f t="shared" si="83"/>
        <v>1.8821355135611473</v>
      </c>
      <c r="P91" s="52">
        <f t="shared" si="84"/>
        <v>-7.8686680275561832E-2</v>
      </c>
    </row>
    <row r="92" spans="1:16" ht="20.100000000000001" customHeight="1" x14ac:dyDescent="0.25">
      <c r="A92" s="38" t="s">
        <v>205</v>
      </c>
      <c r="B92" s="19">
        <v>480.36</v>
      </c>
      <c r="C92" s="140">
        <v>319.35000000000002</v>
      </c>
      <c r="D92" s="247">
        <f t="shared" si="63"/>
        <v>1.5225218560617809E-3</v>
      </c>
      <c r="E92" s="215">
        <f t="shared" si="64"/>
        <v>1.086898995652234E-3</v>
      </c>
      <c r="F92" s="52">
        <f t="shared" si="74"/>
        <v>-0.3351861104171871</v>
      </c>
      <c r="H92" s="19">
        <v>175.30500000000001</v>
      </c>
      <c r="I92" s="140">
        <v>227.29100000000003</v>
      </c>
      <c r="J92" s="262">
        <f t="shared" si="65"/>
        <v>2.2350384571193141E-3</v>
      </c>
      <c r="K92" s="215">
        <f t="shared" si="66"/>
        <v>2.9445122204233309E-3</v>
      </c>
      <c r="L92" s="52">
        <f t="shared" si="75"/>
        <v>0.2965460197940733</v>
      </c>
      <c r="N92" s="40">
        <f t="shared" si="82"/>
        <v>3.6494504121908564</v>
      </c>
      <c r="O92" s="143">
        <f t="shared" si="83"/>
        <v>7.117300767183341</v>
      </c>
      <c r="P92" s="52">
        <f t="shared" si="84"/>
        <v>0.95023906706836092</v>
      </c>
    </row>
    <row r="93" spans="1:16" ht="20.100000000000001" customHeight="1" x14ac:dyDescent="0.25">
      <c r="A93" s="38" t="s">
        <v>204</v>
      </c>
      <c r="B93" s="19">
        <v>116.35000000000001</v>
      </c>
      <c r="C93" s="140">
        <v>477.32000000000005</v>
      </c>
      <c r="D93" s="247">
        <f t="shared" si="63"/>
        <v>3.6877637178946669E-4</v>
      </c>
      <c r="E93" s="215">
        <f t="shared" si="64"/>
        <v>1.624545572584075E-3</v>
      </c>
      <c r="F93" s="52">
        <f t="shared" si="74"/>
        <v>3.1024495058014612</v>
      </c>
      <c r="H93" s="19">
        <v>44.906000000000006</v>
      </c>
      <c r="I93" s="140">
        <v>199.73499999999996</v>
      </c>
      <c r="J93" s="262">
        <f t="shared" si="65"/>
        <v>5.7252580904937063E-4</v>
      </c>
      <c r="K93" s="215">
        <f t="shared" si="66"/>
        <v>2.5875294153585218E-3</v>
      </c>
      <c r="L93" s="52">
        <f t="shared" si="75"/>
        <v>3.4478466129247747</v>
      </c>
      <c r="N93" s="40">
        <f t="shared" ref="N93" si="85">(H93/B93)*10</f>
        <v>3.8595616673828963</v>
      </c>
      <c r="O93" s="143">
        <f t="shared" ref="O93" si="86">(I93/C93)*10</f>
        <v>4.1845093438364191</v>
      </c>
      <c r="P93" s="52">
        <f t="shared" ref="P93" si="87">(O93-N93)/N93</f>
        <v>8.419289661819665E-2</v>
      </c>
    </row>
    <row r="94" spans="1:16" ht="20.100000000000001" customHeight="1" x14ac:dyDescent="0.25">
      <c r="A94" s="38" t="s">
        <v>207</v>
      </c>
      <c r="B94" s="19">
        <v>281.26</v>
      </c>
      <c r="C94" s="140">
        <v>602.92999999999995</v>
      </c>
      <c r="D94" s="247">
        <f t="shared" si="63"/>
        <v>8.9146576991409876E-4</v>
      </c>
      <c r="E94" s="215">
        <f t="shared" si="64"/>
        <v>2.0520557740679548E-3</v>
      </c>
      <c r="F94" s="52">
        <f t="shared" si="74"/>
        <v>1.143674891559411</v>
      </c>
      <c r="H94" s="19">
        <v>88.528999999999996</v>
      </c>
      <c r="I94" s="140">
        <v>198.54399999999998</v>
      </c>
      <c r="J94" s="262">
        <f t="shared" si="65"/>
        <v>1.128694102109556E-3</v>
      </c>
      <c r="K94" s="215">
        <f t="shared" si="66"/>
        <v>2.5721002340247951E-3</v>
      </c>
      <c r="L94" s="52">
        <f t="shared" si="75"/>
        <v>1.242700132160083</v>
      </c>
      <c r="N94" s="40">
        <f t="shared" ref="N94" si="88">(H94/B94)*10</f>
        <v>3.1475858636137382</v>
      </c>
      <c r="O94" s="143">
        <f t="shared" ref="O94" si="89">(I94/C94)*10</f>
        <v>3.2929859187633719</v>
      </c>
      <c r="P94" s="52">
        <f t="shared" ref="P94" si="90">(O94-N94)/N94</f>
        <v>4.6194150517215808E-2</v>
      </c>
    </row>
    <row r="95" spans="1:16" ht="20.100000000000001" customHeight="1" thickBot="1" x14ac:dyDescent="0.3">
      <c r="A95" s="8" t="s">
        <v>17</v>
      </c>
      <c r="B95" s="19">
        <f>B96-SUM(B68:B94)</f>
        <v>6582.8800000000629</v>
      </c>
      <c r="C95" s="140">
        <f>C96-SUM(C68:C94)</f>
        <v>6896.4200000000419</v>
      </c>
      <c r="D95" s="247">
        <f t="shared" si="63"/>
        <v>2.0864723698542909E-2</v>
      </c>
      <c r="E95" s="215">
        <f t="shared" si="64"/>
        <v>2.3471776958183886E-2</v>
      </c>
      <c r="F95" s="52">
        <f>(C95-B95)/B95</f>
        <v>4.7629608924965372E-2</v>
      </c>
      <c r="H95" s="19">
        <f>H96-SUM(H68:H94)</f>
        <v>1733.1949999999924</v>
      </c>
      <c r="I95" s="140">
        <f>I96-SUM(I68:I94)</f>
        <v>1892.7900000000373</v>
      </c>
      <c r="J95" s="263">
        <f t="shared" si="65"/>
        <v>2.2097244680339363E-2</v>
      </c>
      <c r="K95" s="215">
        <f t="shared" si="66"/>
        <v>2.4520738989644048E-2</v>
      </c>
      <c r="L95" s="52">
        <f t="shared" ref="L95" si="91">(I95-H95)/H95</f>
        <v>9.2081387264586798E-2</v>
      </c>
      <c r="N95" s="40">
        <f t="shared" si="61"/>
        <v>2.6328825681160462</v>
      </c>
      <c r="O95" s="143">
        <f t="shared" si="62"/>
        <v>2.7445979218203442</v>
      </c>
      <c r="P95" s="52">
        <f t="shared" ref="P95" si="92">(O95-N95)/N95</f>
        <v>4.2430815205038094E-2</v>
      </c>
    </row>
    <row r="96" spans="1:16" ht="26.25" customHeight="1" thickBot="1" x14ac:dyDescent="0.3">
      <c r="A96" s="12" t="s">
        <v>18</v>
      </c>
      <c r="B96" s="17">
        <v>315502.85999999987</v>
      </c>
      <c r="C96" s="145">
        <v>293817.55</v>
      </c>
      <c r="D96" s="243">
        <f>SUM(D68:D95)</f>
        <v>1.0000000000000004</v>
      </c>
      <c r="E96" s="244">
        <f>SUM(E68:E95)</f>
        <v>1</v>
      </c>
      <c r="F96" s="57">
        <f>(C96-B96)/B96</f>
        <v>-6.8732530665490288E-2</v>
      </c>
      <c r="G96" s="1"/>
      <c r="H96" s="17">
        <v>78434.891999999993</v>
      </c>
      <c r="I96" s="145">
        <v>77191.393000000025</v>
      </c>
      <c r="J96" s="255">
        <f t="shared" ref="J96" si="93">H96/$H$96</f>
        <v>1</v>
      </c>
      <c r="K96" s="244">
        <f t="shared" si="66"/>
        <v>1</v>
      </c>
      <c r="L96" s="57">
        <f>(I96-H96)/H96</f>
        <v>-1.5853900837907282E-2</v>
      </c>
      <c r="M96" s="1"/>
      <c r="N96" s="37">
        <f t="shared" si="61"/>
        <v>2.4860279238039245</v>
      </c>
      <c r="O96" s="150">
        <f t="shared" si="62"/>
        <v>2.6271879606919333</v>
      </c>
      <c r="P96" s="57">
        <f>(O96-N96)/N96</f>
        <v>5.6781356128943569E-2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104</v>
      </c>
      <c r="H4" s="349"/>
      <c r="I4" s="130" t="s">
        <v>0</v>
      </c>
      <c r="K4" s="355" t="s">
        <v>19</v>
      </c>
      <c r="L4" s="349"/>
      <c r="M4" s="347" t="s">
        <v>104</v>
      </c>
      <c r="N4" s="348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160</v>
      </c>
      <c r="F5" s="357"/>
      <c r="G5" s="358" t="str">
        <f>E5</f>
        <v>jan-ago</v>
      </c>
      <c r="H5" s="358"/>
      <c r="I5" s="131" t="s">
        <v>138</v>
      </c>
      <c r="K5" s="359" t="str">
        <f>E5</f>
        <v>jan-ago</v>
      </c>
      <c r="L5" s="358"/>
      <c r="M5" s="360" t="str">
        <f>E5</f>
        <v>jan-ago</v>
      </c>
      <c r="N5" s="346"/>
      <c r="O5" s="131" t="str">
        <f>I5</f>
        <v>2022/2021</v>
      </c>
      <c r="Q5" s="359" t="str">
        <f>E5</f>
        <v>jan-ago</v>
      </c>
      <c r="R5" s="357"/>
      <c r="S5" s="131" t="str">
        <f>O5</f>
        <v>2022/2021</v>
      </c>
    </row>
    <row r="6" spans="1:19" ht="15.75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291932.08000000013</v>
      </c>
      <c r="F7" s="145">
        <v>285368.12</v>
      </c>
      <c r="G7" s="243">
        <f>E7/E15</f>
        <v>0.39049479858293956</v>
      </c>
      <c r="H7" s="244">
        <f>F7/F15</f>
        <v>0.3800335854579871</v>
      </c>
      <c r="I7" s="164">
        <f t="shared" ref="I7:I18" si="0">(F7-E7)/E7</f>
        <v>-2.2484545035270309E-2</v>
      </c>
      <c r="J7" s="1"/>
      <c r="K7" s="17">
        <v>45527.811999999991</v>
      </c>
      <c r="L7" s="145">
        <v>38685.524000000027</v>
      </c>
      <c r="M7" s="243">
        <f>K7/K15</f>
        <v>0.45141769070679066</v>
      </c>
      <c r="N7" s="244">
        <f>L7/L15</f>
        <v>0.38849503090605081</v>
      </c>
      <c r="O7" s="164">
        <f t="shared" ref="O7:O18" si="1">(L7-K7)/K7</f>
        <v>-0.15028809203481963</v>
      </c>
      <c r="P7" s="1"/>
      <c r="Q7" s="187">
        <f t="shared" ref="Q7:Q18" si="2">(K7/E7)*10</f>
        <v>1.5595343958087775</v>
      </c>
      <c r="R7" s="188">
        <f t="shared" ref="R7:R18" si="3">(L7/F7)*10</f>
        <v>1.3556358012240479</v>
      </c>
      <c r="S7" s="55">
        <f>(R7-Q7)/Q7</f>
        <v>-0.13074324948055241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161410.82000000018</v>
      </c>
      <c r="F8" s="181">
        <v>137399.36999999994</v>
      </c>
      <c r="G8" s="245">
        <f>E8/E7</f>
        <v>0.55290538813000645</v>
      </c>
      <c r="H8" s="246">
        <f>F8/F7</f>
        <v>0.48148114792920788</v>
      </c>
      <c r="I8" s="206">
        <f t="shared" si="0"/>
        <v>-0.14875985389331531</v>
      </c>
      <c r="K8" s="180">
        <v>34294.570999999996</v>
      </c>
      <c r="L8" s="181">
        <v>26590.599000000024</v>
      </c>
      <c r="M8" s="250">
        <f>K8/K7</f>
        <v>0.75326639900902781</v>
      </c>
      <c r="N8" s="246">
        <f>L8/L7</f>
        <v>0.68735269037586266</v>
      </c>
      <c r="O8" s="207">
        <f t="shared" si="1"/>
        <v>-0.2246411538432708</v>
      </c>
      <c r="Q8" s="189">
        <f t="shared" si="2"/>
        <v>2.1246760904876116</v>
      </c>
      <c r="R8" s="190">
        <f t="shared" si="3"/>
        <v>1.9352780875196181</v>
      </c>
      <c r="S8" s="182">
        <f t="shared" ref="S8:S18" si="4">(R8-Q8)/Q8</f>
        <v>-8.9142059731338569E-2</v>
      </c>
    </row>
    <row r="9" spans="1:19" ht="24" customHeight="1" x14ac:dyDescent="0.25">
      <c r="A9" s="8"/>
      <c r="B9" t="s">
        <v>37</v>
      </c>
      <c r="E9" s="19">
        <v>74895.009999999937</v>
      </c>
      <c r="F9" s="140">
        <v>73927.590000000055</v>
      </c>
      <c r="G9" s="247">
        <f>E9/E7</f>
        <v>0.2565494343752831</v>
      </c>
      <c r="H9" s="215">
        <f>F9/F7</f>
        <v>0.25906043744479956</v>
      </c>
      <c r="I9" s="182">
        <f t="shared" si="0"/>
        <v>-1.2917015432668781E-2</v>
      </c>
      <c r="K9" s="19">
        <v>8160.8059999999978</v>
      </c>
      <c r="L9" s="140">
        <v>8023.0170000000026</v>
      </c>
      <c r="M9" s="247">
        <f>K9/K7</f>
        <v>0.17924880730046944</v>
      </c>
      <c r="N9" s="215">
        <f>L9/L7</f>
        <v>0.20739067667792213</v>
      </c>
      <c r="O9" s="182">
        <f t="shared" si="1"/>
        <v>-1.6884239130301008E-2</v>
      </c>
      <c r="Q9" s="189">
        <f t="shared" si="2"/>
        <v>1.0896328073125305</v>
      </c>
      <c r="R9" s="190">
        <f t="shared" si="3"/>
        <v>1.0852534216251331</v>
      </c>
      <c r="S9" s="182">
        <f t="shared" si="4"/>
        <v>-4.019138977834927E-3</v>
      </c>
    </row>
    <row r="10" spans="1:19" ht="24" customHeight="1" thickBot="1" x14ac:dyDescent="0.3">
      <c r="A10" s="8"/>
      <c r="B10" t="s">
        <v>36</v>
      </c>
      <c r="E10" s="19">
        <v>55626.250000000007</v>
      </c>
      <c r="F10" s="140">
        <v>74041.159999999989</v>
      </c>
      <c r="G10" s="247">
        <f>E10/E7</f>
        <v>0.19054517749471034</v>
      </c>
      <c r="H10" s="215">
        <f>F10/F7</f>
        <v>0.25945841462599251</v>
      </c>
      <c r="I10" s="186">
        <f t="shared" si="0"/>
        <v>0.33104712253657181</v>
      </c>
      <c r="K10" s="19">
        <v>3072.4350000000009</v>
      </c>
      <c r="L10" s="140">
        <v>4071.9080000000004</v>
      </c>
      <c r="M10" s="247">
        <f>K10/K7</f>
        <v>6.7484793690502878E-2</v>
      </c>
      <c r="N10" s="215">
        <f>L10/L7</f>
        <v>0.10525663294621516</v>
      </c>
      <c r="O10" s="209">
        <f t="shared" si="1"/>
        <v>0.32530322040987009</v>
      </c>
      <c r="Q10" s="189">
        <f t="shared" si="2"/>
        <v>0.55233545313588472</v>
      </c>
      <c r="R10" s="190">
        <f t="shared" si="3"/>
        <v>0.54995194564752914</v>
      </c>
      <c r="S10" s="182">
        <f t="shared" si="4"/>
        <v>-4.315325903530582E-3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455663.22999999952</v>
      </c>
      <c r="F11" s="145">
        <v>465534.24999999988</v>
      </c>
      <c r="G11" s="243">
        <f>E11/E15</f>
        <v>0.60950520141706033</v>
      </c>
      <c r="H11" s="244">
        <f>F11/F15</f>
        <v>0.61996641454201296</v>
      </c>
      <c r="I11" s="164">
        <f t="shared" si="0"/>
        <v>2.1662972454460236E-2</v>
      </c>
      <c r="J11" s="1"/>
      <c r="K11" s="17">
        <v>55327.366999999969</v>
      </c>
      <c r="L11" s="145">
        <v>60892.388000000021</v>
      </c>
      <c r="M11" s="243">
        <f>K11/K15</f>
        <v>0.54858230929320939</v>
      </c>
      <c r="N11" s="244">
        <f>L11/L15</f>
        <v>0.61150496909394914</v>
      </c>
      <c r="O11" s="164">
        <f t="shared" si="1"/>
        <v>0.10058351412240626</v>
      </c>
      <c r="Q11" s="191">
        <f t="shared" si="2"/>
        <v>1.214216187687561</v>
      </c>
      <c r="R11" s="192">
        <f t="shared" si="3"/>
        <v>1.3080109143419638</v>
      </c>
      <c r="S11" s="57">
        <f t="shared" si="4"/>
        <v>7.7247139023102721E-2</v>
      </c>
    </row>
    <row r="12" spans="1:19" s="3" customFormat="1" ht="24" customHeight="1" x14ac:dyDescent="0.25">
      <c r="A12" s="46"/>
      <c r="B12" s="3" t="s">
        <v>33</v>
      </c>
      <c r="E12" s="31">
        <v>271249.3999999995</v>
      </c>
      <c r="F12" s="141">
        <v>241892.05999999991</v>
      </c>
      <c r="G12" s="247">
        <f>E12/E11</f>
        <v>0.59528481154821244</v>
      </c>
      <c r="H12" s="215">
        <f>F12/F11</f>
        <v>0.51960099605990318</v>
      </c>
      <c r="I12" s="206">
        <f t="shared" si="0"/>
        <v>-0.10823006428769849</v>
      </c>
      <c r="K12" s="31">
        <v>40220.105999999971</v>
      </c>
      <c r="L12" s="141">
        <v>39668.011000000028</v>
      </c>
      <c r="M12" s="247">
        <f>K12/K11</f>
        <v>0.72694776890431079</v>
      </c>
      <c r="N12" s="215">
        <f>L12/L11</f>
        <v>0.65144449582105424</v>
      </c>
      <c r="O12" s="206">
        <f t="shared" si="1"/>
        <v>-1.3726840998378854E-2</v>
      </c>
      <c r="Q12" s="189">
        <f t="shared" si="2"/>
        <v>1.4827721646573244</v>
      </c>
      <c r="R12" s="190">
        <f t="shared" si="3"/>
        <v>1.6399054603115144</v>
      </c>
      <c r="S12" s="182">
        <f t="shared" si="4"/>
        <v>0.10597265001296016</v>
      </c>
    </row>
    <row r="13" spans="1:19" ht="24" customHeight="1" x14ac:dyDescent="0.25">
      <c r="A13" s="8"/>
      <c r="B13" s="3" t="s">
        <v>37</v>
      </c>
      <c r="D13" s="3"/>
      <c r="E13" s="19">
        <v>64336.060000000034</v>
      </c>
      <c r="F13" s="140">
        <v>58067.460000000006</v>
      </c>
      <c r="G13" s="247">
        <f>E13/E11</f>
        <v>0.14119212559679239</v>
      </c>
      <c r="H13" s="215">
        <f>F13/F11</f>
        <v>0.12473294929427861</v>
      </c>
      <c r="I13" s="182">
        <f t="shared" si="0"/>
        <v>-9.7435248599308452E-2</v>
      </c>
      <c r="K13" s="19">
        <v>5186.8370000000023</v>
      </c>
      <c r="L13" s="140">
        <v>4765.174</v>
      </c>
      <c r="M13" s="247">
        <f>K13/K11</f>
        <v>9.374812649226566E-2</v>
      </c>
      <c r="N13" s="215">
        <f>L13/L11</f>
        <v>7.825565980430918E-2</v>
      </c>
      <c r="O13" s="182">
        <f t="shared" si="1"/>
        <v>-8.1294823801095373E-2</v>
      </c>
      <c r="Q13" s="189">
        <f t="shared" si="2"/>
        <v>0.80620992333071062</v>
      </c>
      <c r="R13" s="190">
        <f t="shared" si="3"/>
        <v>0.82062724975399293</v>
      </c>
      <c r="S13" s="182">
        <f t="shared" si="4"/>
        <v>1.7882844165102468E-2</v>
      </c>
    </row>
    <row r="14" spans="1:19" ht="24" customHeight="1" thickBot="1" x14ac:dyDescent="0.3">
      <c r="A14" s="8"/>
      <c r="B14" t="s">
        <v>36</v>
      </c>
      <c r="E14" s="19">
        <v>120077.76999999999</v>
      </c>
      <c r="F14" s="140">
        <v>165574.72999999995</v>
      </c>
      <c r="G14" s="247">
        <f>E14/E11</f>
        <v>0.26352306285499516</v>
      </c>
      <c r="H14" s="215">
        <f>F14/F11</f>
        <v>0.35566605464581819</v>
      </c>
      <c r="I14" s="186">
        <f t="shared" si="0"/>
        <v>0.37889577729499779</v>
      </c>
      <c r="K14" s="19">
        <v>9920.4240000000009</v>
      </c>
      <c r="L14" s="140">
        <v>16459.202999999998</v>
      </c>
      <c r="M14" s="247">
        <f>K14/K11</f>
        <v>0.17930410460342358</v>
      </c>
      <c r="N14" s="215">
        <f>L14/L11</f>
        <v>0.27029984437463667</v>
      </c>
      <c r="O14" s="209">
        <f t="shared" si="1"/>
        <v>0.6591229366809318</v>
      </c>
      <c r="Q14" s="189">
        <f t="shared" si="2"/>
        <v>0.82616657521204817</v>
      </c>
      <c r="R14" s="190">
        <f t="shared" si="3"/>
        <v>0.99406491558222698</v>
      </c>
      <c r="S14" s="182">
        <f t="shared" si="4"/>
        <v>0.2032257723898902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747595.30999999971</v>
      </c>
      <c r="F15" s="145">
        <v>750902.36999999988</v>
      </c>
      <c r="G15" s="243">
        <f>G7+G11</f>
        <v>0.99999999999999989</v>
      </c>
      <c r="H15" s="244">
        <f>H7+H11</f>
        <v>1</v>
      </c>
      <c r="I15" s="164">
        <f t="shared" si="0"/>
        <v>4.423596504371026E-3</v>
      </c>
      <c r="J15" s="1"/>
      <c r="K15" s="17">
        <v>100855.17899999996</v>
      </c>
      <c r="L15" s="145">
        <v>99577.912000000055</v>
      </c>
      <c r="M15" s="243">
        <f>M7+M11</f>
        <v>1</v>
      </c>
      <c r="N15" s="244">
        <f>N7+N11</f>
        <v>1</v>
      </c>
      <c r="O15" s="164">
        <f t="shared" si="1"/>
        <v>-1.2664366992992058E-2</v>
      </c>
      <c r="Q15" s="191">
        <f t="shared" si="2"/>
        <v>1.349061151814877</v>
      </c>
      <c r="R15" s="192">
        <f t="shared" si="3"/>
        <v>1.3261099708607935</v>
      </c>
      <c r="S15" s="57">
        <f t="shared" si="4"/>
        <v>-1.701270614990838E-2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432660.21999999968</v>
      </c>
      <c r="F16" s="181">
        <f t="shared" ref="F16:F17" si="5">F8+F12</f>
        <v>379291.42999999982</v>
      </c>
      <c r="G16" s="245">
        <f>E16/E15</f>
        <v>0.57873586713645897</v>
      </c>
      <c r="H16" s="246">
        <f>F16/F15</f>
        <v>0.50511417349768106</v>
      </c>
      <c r="I16" s="207">
        <f t="shared" si="0"/>
        <v>-0.12335035099829585</v>
      </c>
      <c r="J16" s="3"/>
      <c r="K16" s="180">
        <f t="shared" ref="K16:L18" si="6">K8+K12</f>
        <v>74514.676999999967</v>
      </c>
      <c r="L16" s="181">
        <f t="shared" si="6"/>
        <v>66258.610000000044</v>
      </c>
      <c r="M16" s="250">
        <f>K16/K15</f>
        <v>0.73882846412874836</v>
      </c>
      <c r="N16" s="246">
        <f>L16/L15</f>
        <v>0.66539465097440498</v>
      </c>
      <c r="O16" s="207">
        <f t="shared" si="1"/>
        <v>-0.11079786335247654</v>
      </c>
      <c r="P16" s="3"/>
      <c r="Q16" s="189">
        <f t="shared" si="2"/>
        <v>1.7222446981606032</v>
      </c>
      <c r="R16" s="190">
        <f t="shared" si="3"/>
        <v>1.7469050118005587</v>
      </c>
      <c r="S16" s="182">
        <f t="shared" si="4"/>
        <v>1.4318704924040844E-2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139231.06999999998</v>
      </c>
      <c r="F17" s="140">
        <f t="shared" si="5"/>
        <v>131995.05000000005</v>
      </c>
      <c r="G17" s="248">
        <f>E17/E15</f>
        <v>0.18623855465331909</v>
      </c>
      <c r="H17" s="215">
        <f>F17/F15</f>
        <v>0.17578190624168635</v>
      </c>
      <c r="I17" s="182">
        <f t="shared" si="0"/>
        <v>-5.1971302095142502E-2</v>
      </c>
      <c r="K17" s="19">
        <f t="shared" si="6"/>
        <v>13347.643</v>
      </c>
      <c r="L17" s="140">
        <f t="shared" si="6"/>
        <v>12788.191000000003</v>
      </c>
      <c r="M17" s="247">
        <f>K17/K15</f>
        <v>0.13234464637656343</v>
      </c>
      <c r="N17" s="215">
        <f>L17/L15</f>
        <v>0.12842397217567683</v>
      </c>
      <c r="O17" s="182">
        <f t="shared" si="1"/>
        <v>-4.191391693649564E-2</v>
      </c>
      <c r="Q17" s="189">
        <f t="shared" si="2"/>
        <v>0.95866842077705805</v>
      </c>
      <c r="R17" s="190">
        <f t="shared" si="3"/>
        <v>0.96883867993534589</v>
      </c>
      <c r="S17" s="182">
        <f t="shared" si="4"/>
        <v>1.0608734926351532E-2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175704.02</v>
      </c>
      <c r="F18" s="142">
        <f>F10+F14</f>
        <v>239615.88999999996</v>
      </c>
      <c r="G18" s="249">
        <f>E18/E15</f>
        <v>0.23502557821022185</v>
      </c>
      <c r="H18" s="221">
        <f>F18/F15</f>
        <v>0.31910392026063256</v>
      </c>
      <c r="I18" s="208">
        <f t="shared" si="0"/>
        <v>0.36374734055600988</v>
      </c>
      <c r="K18" s="21">
        <f t="shared" si="6"/>
        <v>12992.859000000002</v>
      </c>
      <c r="L18" s="142">
        <f t="shared" si="6"/>
        <v>20531.110999999997</v>
      </c>
      <c r="M18" s="249">
        <f>K18/K15</f>
        <v>0.12882688949468829</v>
      </c>
      <c r="N18" s="221">
        <f>L18/L15</f>
        <v>0.20618137684991814</v>
      </c>
      <c r="O18" s="186">
        <f t="shared" si="1"/>
        <v>0.58018423812649655</v>
      </c>
      <c r="Q18" s="193">
        <f t="shared" si="2"/>
        <v>0.73947420212696346</v>
      </c>
      <c r="R18" s="194">
        <f t="shared" si="3"/>
        <v>0.85683428590649813</v>
      </c>
      <c r="S18" s="186">
        <f t="shared" si="4"/>
        <v>0.15870747544940669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F5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172</v>
      </c>
      <c r="B7" s="39">
        <v>112888.62</v>
      </c>
      <c r="C7" s="147">
        <v>175756.43999999997</v>
      </c>
      <c r="D7" s="247">
        <f>B7/$B$33</f>
        <v>0.15100231166511727</v>
      </c>
      <c r="E7" s="246">
        <f>C7/$C$33</f>
        <v>0.23406030799982686</v>
      </c>
      <c r="F7" s="52">
        <f>(C7-B7)/B7</f>
        <v>0.55690130679248251</v>
      </c>
      <c r="H7" s="39">
        <v>9495.0400000000009</v>
      </c>
      <c r="I7" s="147">
        <v>18109.168000000001</v>
      </c>
      <c r="J7" s="247">
        <f>H7/$H$33</f>
        <v>9.4145289256786668E-2</v>
      </c>
      <c r="K7" s="246">
        <f>I7/$I$33</f>
        <v>0.18185928622403735</v>
      </c>
      <c r="L7" s="52">
        <f>(I7-H7)/H7</f>
        <v>0.9072239822054462</v>
      </c>
      <c r="N7" s="27">
        <f t="shared" ref="N7:N33" si="0">(H7/B7)*10</f>
        <v>0.84109806639500073</v>
      </c>
      <c r="O7" s="151">
        <f t="shared" ref="O7:O33" si="1">(I7/C7)*10</f>
        <v>1.0303558720238077</v>
      </c>
      <c r="P7" s="61">
        <f>(O7-N7)/N7</f>
        <v>0.22501276984261523</v>
      </c>
    </row>
    <row r="8" spans="1:16" ht="20.100000000000001" customHeight="1" x14ac:dyDescent="0.25">
      <c r="A8" s="8" t="s">
        <v>165</v>
      </c>
      <c r="B8" s="19">
        <v>83557.439999999973</v>
      </c>
      <c r="C8" s="140">
        <v>73840.060000000041</v>
      </c>
      <c r="D8" s="247">
        <f t="shared" ref="D8:D32" si="2">B8/$B$33</f>
        <v>0.11176827741201312</v>
      </c>
      <c r="E8" s="215">
        <f t="shared" ref="E8:E32" si="3">C8/$C$33</f>
        <v>9.8335100473847262E-2</v>
      </c>
      <c r="F8" s="52">
        <f t="shared" ref="F8:F33" si="4">(C8-B8)/B8</f>
        <v>-0.11629580800943561</v>
      </c>
      <c r="H8" s="19">
        <v>9840.1049999999996</v>
      </c>
      <c r="I8" s="140">
        <v>9961.2129999999961</v>
      </c>
      <c r="J8" s="247">
        <f t="shared" ref="J8:J32" si="5">H8/$H$33</f>
        <v>9.7566680239593792E-2</v>
      </c>
      <c r="K8" s="215">
        <f t="shared" ref="K8:K32" si="6">I8/$I$33</f>
        <v>0.10003436304227786</v>
      </c>
      <c r="L8" s="52">
        <f t="shared" ref="L8:L33" si="7">(I8-H8)/H8</f>
        <v>1.2307592246220599E-2</v>
      </c>
      <c r="N8" s="27">
        <f t="shared" si="0"/>
        <v>1.1776455812911457</v>
      </c>
      <c r="O8" s="152">
        <f t="shared" si="1"/>
        <v>1.3490255831319733</v>
      </c>
      <c r="P8" s="52">
        <f t="shared" ref="P8:P71" si="8">(O8-N8)/N8</f>
        <v>0.14552765667657849</v>
      </c>
    </row>
    <row r="9" spans="1:16" ht="20.100000000000001" customHeight="1" x14ac:dyDescent="0.25">
      <c r="A9" s="8" t="s">
        <v>164</v>
      </c>
      <c r="B9" s="19">
        <v>31034.60999999999</v>
      </c>
      <c r="C9" s="140">
        <v>22506.900000000009</v>
      </c>
      <c r="D9" s="247">
        <f t="shared" si="2"/>
        <v>4.1512579847511319E-2</v>
      </c>
      <c r="E9" s="215">
        <f t="shared" si="3"/>
        <v>2.9973137519861609E-2</v>
      </c>
      <c r="F9" s="52">
        <f t="shared" si="4"/>
        <v>-0.27478064006604186</v>
      </c>
      <c r="H9" s="19">
        <v>6713.9409999999998</v>
      </c>
      <c r="I9" s="140">
        <v>6291.5799999999981</v>
      </c>
      <c r="J9" s="247">
        <f t="shared" si="5"/>
        <v>6.6570116344744149E-2</v>
      </c>
      <c r="K9" s="215">
        <f t="shared" si="6"/>
        <v>6.3182485690200046E-2</v>
      </c>
      <c r="L9" s="52">
        <f t="shared" si="7"/>
        <v>-6.2908059513779119E-2</v>
      </c>
      <c r="N9" s="27">
        <f t="shared" si="0"/>
        <v>2.1633721190632014</v>
      </c>
      <c r="O9" s="152">
        <f t="shared" si="1"/>
        <v>2.7954005216178128</v>
      </c>
      <c r="P9" s="52">
        <f t="shared" si="8"/>
        <v>0.29214964775837865</v>
      </c>
    </row>
    <row r="10" spans="1:16" ht="20.100000000000001" customHeight="1" x14ac:dyDescent="0.25">
      <c r="A10" s="8" t="s">
        <v>167</v>
      </c>
      <c r="B10" s="19">
        <v>42562.510000000009</v>
      </c>
      <c r="C10" s="140">
        <v>37194.639999999992</v>
      </c>
      <c r="D10" s="247">
        <f t="shared" si="2"/>
        <v>5.6932553522841114E-2</v>
      </c>
      <c r="E10" s="215">
        <f t="shared" si="3"/>
        <v>4.9533256899961554E-2</v>
      </c>
      <c r="F10" s="52">
        <f t="shared" si="4"/>
        <v>-0.12611732719710411</v>
      </c>
      <c r="H10" s="19">
        <v>6450.8520000000008</v>
      </c>
      <c r="I10" s="140">
        <v>6056.7519999999995</v>
      </c>
      <c r="J10" s="247">
        <f t="shared" si="5"/>
        <v>6.3961534389820454E-2</v>
      </c>
      <c r="K10" s="215">
        <f t="shared" si="6"/>
        <v>6.0824251868225564E-2</v>
      </c>
      <c r="L10" s="52">
        <f t="shared" si="7"/>
        <v>-6.1092705273660168E-2</v>
      </c>
      <c r="N10" s="27">
        <f t="shared" si="0"/>
        <v>1.5156183223216861</v>
      </c>
      <c r="O10" s="152">
        <f t="shared" si="1"/>
        <v>1.6283937685645031</v>
      </c>
      <c r="P10" s="52">
        <f t="shared" si="8"/>
        <v>7.4408869688288637E-2</v>
      </c>
    </row>
    <row r="11" spans="1:16" ht="20.100000000000001" customHeight="1" x14ac:dyDescent="0.25">
      <c r="A11" s="8" t="s">
        <v>166</v>
      </c>
      <c r="B11" s="19">
        <v>31466.099999999995</v>
      </c>
      <c r="C11" s="140">
        <v>29524.719999999994</v>
      </c>
      <c r="D11" s="247">
        <f t="shared" si="2"/>
        <v>4.208975040252725E-2</v>
      </c>
      <c r="E11" s="215">
        <f t="shared" si="3"/>
        <v>3.9318986301774474E-2</v>
      </c>
      <c r="F11" s="52">
        <f t="shared" si="4"/>
        <v>-6.1697509383113934E-2</v>
      </c>
      <c r="H11" s="19">
        <v>5238.1100000000015</v>
      </c>
      <c r="I11" s="140">
        <v>5273.5919999999996</v>
      </c>
      <c r="J11" s="247">
        <f t="shared" si="5"/>
        <v>5.193694614334083E-2</v>
      </c>
      <c r="K11" s="215">
        <f t="shared" si="6"/>
        <v>5.2959455506558527E-2</v>
      </c>
      <c r="L11" s="52">
        <f t="shared" si="7"/>
        <v>6.7738172737873284E-3</v>
      </c>
      <c r="N11" s="27">
        <f t="shared" si="0"/>
        <v>1.6646835801068458</v>
      </c>
      <c r="O11" s="152">
        <f t="shared" si="1"/>
        <v>1.7861615622434357</v>
      </c>
      <c r="P11" s="52">
        <f t="shared" si="8"/>
        <v>7.2973617081507444E-2</v>
      </c>
    </row>
    <row r="12" spans="1:16" ht="20.100000000000001" customHeight="1" x14ac:dyDescent="0.25">
      <c r="A12" s="8" t="s">
        <v>173</v>
      </c>
      <c r="B12" s="19">
        <v>24390.720000000005</v>
      </c>
      <c r="C12" s="140">
        <v>22366.679999999997</v>
      </c>
      <c r="D12" s="247">
        <f t="shared" si="2"/>
        <v>3.2625565829191724E-2</v>
      </c>
      <c r="E12" s="215">
        <f t="shared" si="3"/>
        <v>2.9786402192338256E-2</v>
      </c>
      <c r="F12" s="52">
        <f t="shared" si="4"/>
        <v>-8.2984020151926949E-2</v>
      </c>
      <c r="H12" s="19">
        <v>4525.0379999999996</v>
      </c>
      <c r="I12" s="140">
        <v>4442.6490000000003</v>
      </c>
      <c r="J12" s="247">
        <f t="shared" si="5"/>
        <v>4.4866689493456728E-2</v>
      </c>
      <c r="K12" s="215">
        <f t="shared" si="6"/>
        <v>4.4614803732779623E-2</v>
      </c>
      <c r="L12" s="52">
        <f t="shared" si="7"/>
        <v>-1.8207360910560137E-2</v>
      </c>
      <c r="N12" s="27">
        <f t="shared" si="0"/>
        <v>1.8552293659227768</v>
      </c>
      <c r="O12" s="152">
        <f t="shared" si="1"/>
        <v>1.9862800379850749</v>
      </c>
      <c r="P12" s="52">
        <f t="shared" si="8"/>
        <v>7.0638528297073691E-2</v>
      </c>
    </row>
    <row r="13" spans="1:16" ht="20.100000000000001" customHeight="1" x14ac:dyDescent="0.25">
      <c r="A13" s="8" t="s">
        <v>176</v>
      </c>
      <c r="B13" s="19">
        <v>20013.96</v>
      </c>
      <c r="C13" s="140">
        <v>50970.170000000027</v>
      </c>
      <c r="D13" s="247">
        <f t="shared" si="2"/>
        <v>2.6771114976630862E-2</v>
      </c>
      <c r="E13" s="215">
        <f t="shared" si="3"/>
        <v>6.787855790094259E-2</v>
      </c>
      <c r="F13" s="52">
        <f t="shared" si="4"/>
        <v>1.546730881844474</v>
      </c>
      <c r="H13" s="19">
        <v>2893.5620000000004</v>
      </c>
      <c r="I13" s="140">
        <v>4284.1809999999996</v>
      </c>
      <c r="J13" s="247">
        <f t="shared" si="5"/>
        <v>2.8690266862745829E-2</v>
      </c>
      <c r="K13" s="215">
        <f t="shared" si="6"/>
        <v>4.3023406636604311E-2</v>
      </c>
      <c r="L13" s="52">
        <f t="shared" si="7"/>
        <v>0.48059070446736551</v>
      </c>
      <c r="N13" s="27">
        <f t="shared" si="0"/>
        <v>1.4457718512478293</v>
      </c>
      <c r="O13" s="152">
        <f t="shared" si="1"/>
        <v>0.840527116154409</v>
      </c>
      <c r="P13" s="52">
        <f t="shared" si="8"/>
        <v>-0.41863087496899348</v>
      </c>
    </row>
    <row r="14" spans="1:16" ht="20.100000000000001" customHeight="1" x14ac:dyDescent="0.25">
      <c r="A14" s="8" t="s">
        <v>169</v>
      </c>
      <c r="B14" s="19">
        <v>40763.869999999995</v>
      </c>
      <c r="C14" s="140">
        <v>48267.35</v>
      </c>
      <c r="D14" s="247">
        <f t="shared" si="2"/>
        <v>5.4526652929376966E-2</v>
      </c>
      <c r="E14" s="215">
        <f t="shared" si="3"/>
        <v>6.4279128590311929E-2</v>
      </c>
      <c r="F14" s="52">
        <f t="shared" si="4"/>
        <v>0.1840718263501479</v>
      </c>
      <c r="H14" s="19">
        <v>4256.8060000000014</v>
      </c>
      <c r="I14" s="140">
        <v>4195.6689999999981</v>
      </c>
      <c r="J14" s="247">
        <f t="shared" si="5"/>
        <v>4.2207113627749343E-2</v>
      </c>
      <c r="K14" s="215">
        <f t="shared" si="6"/>
        <v>4.2134534815311236E-2</v>
      </c>
      <c r="L14" s="52">
        <f t="shared" si="7"/>
        <v>-1.43621767118359E-2</v>
      </c>
      <c r="N14" s="27">
        <f t="shared" si="0"/>
        <v>1.0442595366926648</v>
      </c>
      <c r="O14" s="152">
        <f t="shared" si="1"/>
        <v>0.86925613276883817</v>
      </c>
      <c r="P14" s="52">
        <f t="shared" si="8"/>
        <v>-0.16758611990089178</v>
      </c>
    </row>
    <row r="15" spans="1:16" ht="20.100000000000001" customHeight="1" x14ac:dyDescent="0.25">
      <c r="A15" s="8" t="s">
        <v>185</v>
      </c>
      <c r="B15" s="19">
        <v>66792.859999999986</v>
      </c>
      <c r="C15" s="140">
        <v>62885.289999999994</v>
      </c>
      <c r="D15" s="247">
        <f t="shared" si="2"/>
        <v>8.9343604897681825E-2</v>
      </c>
      <c r="E15" s="215">
        <f t="shared" si="3"/>
        <v>8.3746293143275044E-2</v>
      </c>
      <c r="F15" s="52">
        <f t="shared" si="4"/>
        <v>-5.8502810030892423E-2</v>
      </c>
      <c r="H15" s="19">
        <v>3622.0059999999999</v>
      </c>
      <c r="I15" s="140">
        <v>4000.6529999999998</v>
      </c>
      <c r="J15" s="247">
        <f t="shared" si="5"/>
        <v>3.5912940078168899E-2</v>
      </c>
      <c r="K15" s="215">
        <f t="shared" si="6"/>
        <v>4.0176108532984707E-2</v>
      </c>
      <c r="L15" s="52">
        <f t="shared" si="7"/>
        <v>0.10454068822635852</v>
      </c>
      <c r="N15" s="27">
        <f t="shared" si="0"/>
        <v>0.54227442873384979</v>
      </c>
      <c r="O15" s="152">
        <f t="shared" si="1"/>
        <v>0.63618264303146255</v>
      </c>
      <c r="P15" s="52">
        <f t="shared" si="8"/>
        <v>0.17317470513385252</v>
      </c>
    </row>
    <row r="16" spans="1:16" ht="20.100000000000001" customHeight="1" x14ac:dyDescent="0.25">
      <c r="A16" s="8" t="s">
        <v>170</v>
      </c>
      <c r="B16" s="19">
        <v>18264.440000000006</v>
      </c>
      <c r="C16" s="140">
        <v>17901.829999999994</v>
      </c>
      <c r="D16" s="247">
        <f t="shared" si="2"/>
        <v>2.4430918380159445E-2</v>
      </c>
      <c r="E16" s="215">
        <f t="shared" si="3"/>
        <v>2.3840422823542283E-2</v>
      </c>
      <c r="F16" s="52">
        <f t="shared" si="4"/>
        <v>-1.9853332486515402E-2</v>
      </c>
      <c r="H16" s="19">
        <v>3918.6540000000009</v>
      </c>
      <c r="I16" s="140">
        <v>3874.8540000000003</v>
      </c>
      <c r="J16" s="247">
        <f t="shared" si="5"/>
        <v>3.8854266472522936E-2</v>
      </c>
      <c r="K16" s="215">
        <f t="shared" si="6"/>
        <v>3.8912786201020171E-2</v>
      </c>
      <c r="L16" s="52">
        <f t="shared" si="7"/>
        <v>-1.1177307310112254E-2</v>
      </c>
      <c r="N16" s="27">
        <f t="shared" si="0"/>
        <v>2.1455100731257022</v>
      </c>
      <c r="O16" s="152">
        <f t="shared" si="1"/>
        <v>2.1645016179910108</v>
      </c>
      <c r="P16" s="52">
        <f t="shared" si="8"/>
        <v>8.851762153528675E-3</v>
      </c>
    </row>
    <row r="17" spans="1:16" ht="20.100000000000001" customHeight="1" x14ac:dyDescent="0.25">
      <c r="A17" s="8" t="s">
        <v>183</v>
      </c>
      <c r="B17" s="19">
        <v>11356.76</v>
      </c>
      <c r="C17" s="140">
        <v>11007.88</v>
      </c>
      <c r="D17" s="247">
        <f t="shared" si="2"/>
        <v>1.5191053031084419E-2</v>
      </c>
      <c r="E17" s="215">
        <f t="shared" si="3"/>
        <v>1.4659535566521114E-2</v>
      </c>
      <c r="F17" s="52">
        <f t="shared" si="4"/>
        <v>-3.0720029304132607E-2</v>
      </c>
      <c r="H17" s="19">
        <v>3180.1509999999998</v>
      </c>
      <c r="I17" s="140">
        <v>3068.9569999999994</v>
      </c>
      <c r="J17" s="247">
        <f t="shared" si="5"/>
        <v>3.1531856187573655E-2</v>
      </c>
      <c r="K17" s="215">
        <f t="shared" si="6"/>
        <v>3.0819656069912372E-2</v>
      </c>
      <c r="L17" s="52">
        <f t="shared" si="7"/>
        <v>-3.4965006378628066E-2</v>
      </c>
      <c r="N17" s="27">
        <f t="shared" si="0"/>
        <v>2.8002273535761955</v>
      </c>
      <c r="O17" s="152">
        <f t="shared" si="1"/>
        <v>2.787963713267223</v>
      </c>
      <c r="P17" s="52">
        <f t="shared" si="8"/>
        <v>-4.3795159322725773E-3</v>
      </c>
    </row>
    <row r="18" spans="1:16" ht="20.100000000000001" customHeight="1" x14ac:dyDescent="0.25">
      <c r="A18" s="8" t="s">
        <v>175</v>
      </c>
      <c r="B18" s="19">
        <v>34105.649999999994</v>
      </c>
      <c r="C18" s="140">
        <v>15473.75</v>
      </c>
      <c r="D18" s="247">
        <f t="shared" si="2"/>
        <v>4.5620470786527513E-2</v>
      </c>
      <c r="E18" s="215">
        <f t="shared" si="3"/>
        <v>2.0606873300985849E-2</v>
      </c>
      <c r="F18" s="52">
        <f t="shared" si="4"/>
        <v>-0.54629951342372884</v>
      </c>
      <c r="H18" s="19">
        <v>6362.067</v>
      </c>
      <c r="I18" s="140">
        <v>2739.3349999999996</v>
      </c>
      <c r="J18" s="247">
        <f t="shared" si="5"/>
        <v>6.3081212715908191E-2</v>
      </c>
      <c r="K18" s="215">
        <f t="shared" si="6"/>
        <v>2.7509464147028911E-2</v>
      </c>
      <c r="L18" s="52">
        <f t="shared" si="7"/>
        <v>-0.56942688594760171</v>
      </c>
      <c r="N18" s="27">
        <f t="shared" si="0"/>
        <v>1.8653997211605704</v>
      </c>
      <c r="O18" s="152">
        <f t="shared" si="1"/>
        <v>1.7703110105824376</v>
      </c>
      <c r="P18" s="52">
        <f t="shared" si="8"/>
        <v>-5.0974978445355826E-2</v>
      </c>
    </row>
    <row r="19" spans="1:16" ht="20.100000000000001" customHeight="1" x14ac:dyDescent="0.25">
      <c r="A19" s="8" t="s">
        <v>174</v>
      </c>
      <c r="B19" s="19">
        <v>18675.179999999997</v>
      </c>
      <c r="C19" s="140">
        <v>15494.740000000003</v>
      </c>
      <c r="D19" s="247">
        <f t="shared" si="2"/>
        <v>2.498033327683662E-2</v>
      </c>
      <c r="E19" s="215">
        <f t="shared" si="3"/>
        <v>2.0634826335679299E-2</v>
      </c>
      <c r="F19" s="52">
        <f t="shared" si="4"/>
        <v>-0.1703030439331773</v>
      </c>
      <c r="H19" s="19">
        <v>2701.4370000000004</v>
      </c>
      <c r="I19" s="140">
        <v>2129.9349999999999</v>
      </c>
      <c r="J19" s="247">
        <f t="shared" si="5"/>
        <v>2.6785307673689213E-2</v>
      </c>
      <c r="K19" s="215">
        <f t="shared" si="6"/>
        <v>2.1389633074451294E-2</v>
      </c>
      <c r="L19" s="52">
        <f t="shared" si="7"/>
        <v>-0.21155481323458603</v>
      </c>
      <c r="N19" s="27">
        <f t="shared" si="0"/>
        <v>1.4465386679003902</v>
      </c>
      <c r="O19" s="152">
        <f t="shared" si="1"/>
        <v>1.3746180962055508</v>
      </c>
      <c r="P19" s="52">
        <f t="shared" si="8"/>
        <v>-4.9719079960185313E-2</v>
      </c>
    </row>
    <row r="20" spans="1:16" ht="20.100000000000001" customHeight="1" x14ac:dyDescent="0.25">
      <c r="A20" s="8" t="s">
        <v>179</v>
      </c>
      <c r="B20" s="19">
        <v>16647.16</v>
      </c>
      <c r="C20" s="140">
        <v>14524.79</v>
      </c>
      <c r="D20" s="247">
        <f t="shared" si="2"/>
        <v>2.2267608928686289E-2</v>
      </c>
      <c r="E20" s="215">
        <f t="shared" si="3"/>
        <v>1.9343113805860006E-2</v>
      </c>
      <c r="F20" s="52">
        <f t="shared" si="4"/>
        <v>-0.1274914159532316</v>
      </c>
      <c r="H20" s="19">
        <v>2094.125</v>
      </c>
      <c r="I20" s="140">
        <v>1904.1839999999995</v>
      </c>
      <c r="J20" s="247">
        <f t="shared" si="5"/>
        <v>2.0763683340445996E-2</v>
      </c>
      <c r="K20" s="215">
        <f t="shared" si="6"/>
        <v>1.9122554005751795E-2</v>
      </c>
      <c r="L20" s="52">
        <f t="shared" si="7"/>
        <v>-9.0701844445771132E-2</v>
      </c>
      <c r="N20" s="27">
        <f t="shared" si="0"/>
        <v>1.2579473015217011</v>
      </c>
      <c r="O20" s="152">
        <f t="shared" si="1"/>
        <v>1.3109890056930251</v>
      </c>
      <c r="P20" s="52">
        <f t="shared" si="8"/>
        <v>4.2165283161831241E-2</v>
      </c>
    </row>
    <row r="21" spans="1:16" ht="20.100000000000001" customHeight="1" x14ac:dyDescent="0.25">
      <c r="A21" s="8" t="s">
        <v>171</v>
      </c>
      <c r="B21" s="19">
        <v>10152.459999999997</v>
      </c>
      <c r="C21" s="140">
        <v>14431.01</v>
      </c>
      <c r="D21" s="247">
        <f t="shared" si="2"/>
        <v>1.3580154749766947E-2</v>
      </c>
      <c r="E21" s="215">
        <f t="shared" si="3"/>
        <v>1.9218224068196774E-2</v>
      </c>
      <c r="F21" s="52">
        <f t="shared" si="4"/>
        <v>0.42142988004877674</v>
      </c>
      <c r="H21" s="19">
        <v>1659.7430000000002</v>
      </c>
      <c r="I21" s="140">
        <v>1839.5609999999999</v>
      </c>
      <c r="J21" s="247">
        <f t="shared" si="5"/>
        <v>1.6456695793480268E-2</v>
      </c>
      <c r="K21" s="215">
        <f t="shared" si="6"/>
        <v>1.8473584784545395E-2</v>
      </c>
      <c r="L21" s="52">
        <f t="shared" si="7"/>
        <v>0.10834086964066107</v>
      </c>
      <c r="N21" s="27">
        <f t="shared" si="0"/>
        <v>1.6348185562907913</v>
      </c>
      <c r="O21" s="152">
        <f t="shared" si="1"/>
        <v>1.2747278257031212</v>
      </c>
      <c r="P21" s="52">
        <f t="shared" si="8"/>
        <v>-0.22026342263001539</v>
      </c>
    </row>
    <row r="22" spans="1:16" ht="20.100000000000001" customHeight="1" x14ac:dyDescent="0.25">
      <c r="A22" s="8" t="s">
        <v>168</v>
      </c>
      <c r="B22" s="19">
        <v>13572.749999999998</v>
      </c>
      <c r="C22" s="140">
        <v>7505.6900000000005</v>
      </c>
      <c r="D22" s="247">
        <f t="shared" si="2"/>
        <v>1.8155210203231468E-2</v>
      </c>
      <c r="E22" s="215">
        <f t="shared" si="3"/>
        <v>9.9955604082059279E-3</v>
      </c>
      <c r="F22" s="52">
        <f t="shared" si="4"/>
        <v>-0.44700300233924578</v>
      </c>
      <c r="H22" s="19">
        <v>2631.5989999999997</v>
      </c>
      <c r="I22" s="140">
        <v>1690.7719999999995</v>
      </c>
      <c r="J22" s="247">
        <f t="shared" si="5"/>
        <v>2.6092849431163058E-2</v>
      </c>
      <c r="K22" s="215">
        <f t="shared" si="6"/>
        <v>1.6979387959048586E-2</v>
      </c>
      <c r="L22" s="52">
        <f t="shared" si="7"/>
        <v>-0.3575115357620976</v>
      </c>
      <c r="N22" s="27">
        <f t="shared" si="0"/>
        <v>1.9388841612790333</v>
      </c>
      <c r="O22" s="152">
        <f t="shared" si="1"/>
        <v>2.2526536534282648</v>
      </c>
      <c r="P22" s="52">
        <f t="shared" si="8"/>
        <v>0.16182993208951982</v>
      </c>
    </row>
    <row r="23" spans="1:16" ht="20.100000000000001" customHeight="1" x14ac:dyDescent="0.25">
      <c r="A23" s="8" t="s">
        <v>201</v>
      </c>
      <c r="B23" s="19">
        <v>19380.139999999996</v>
      </c>
      <c r="C23" s="140">
        <v>17866.68</v>
      </c>
      <c r="D23" s="247">
        <f t="shared" si="2"/>
        <v>2.5923303344425726E-2</v>
      </c>
      <c r="E23" s="215">
        <f t="shared" si="3"/>
        <v>2.3793612477211915E-2</v>
      </c>
      <c r="F23" s="52">
        <f t="shared" si="4"/>
        <v>-7.8093347106883426E-2</v>
      </c>
      <c r="H23" s="19">
        <v>1618.1610000000001</v>
      </c>
      <c r="I23" s="140">
        <v>1650.9019999999998</v>
      </c>
      <c r="J23" s="247">
        <f t="shared" si="5"/>
        <v>1.604440164644395E-2</v>
      </c>
      <c r="K23" s="215">
        <f t="shared" si="6"/>
        <v>1.657899796091326E-2</v>
      </c>
      <c r="L23" s="52">
        <f t="shared" si="7"/>
        <v>2.0233462554096755E-2</v>
      </c>
      <c r="N23" s="27">
        <f t="shared" si="0"/>
        <v>0.83495836459385764</v>
      </c>
      <c r="O23" s="152">
        <f t="shared" si="1"/>
        <v>0.92401162387192226</v>
      </c>
      <c r="P23" s="52">
        <f t="shared" si="8"/>
        <v>0.10665592807299093</v>
      </c>
    </row>
    <row r="24" spans="1:16" ht="20.100000000000001" customHeight="1" x14ac:dyDescent="0.25">
      <c r="A24" s="8" t="s">
        <v>177</v>
      </c>
      <c r="B24" s="19">
        <v>5609.2299999999977</v>
      </c>
      <c r="C24" s="140">
        <v>7884.66</v>
      </c>
      <c r="D24" s="247">
        <f t="shared" si="2"/>
        <v>7.50302994811457E-3</v>
      </c>
      <c r="E24" s="215">
        <f t="shared" si="3"/>
        <v>1.0500246523392914E-2</v>
      </c>
      <c r="F24" s="52">
        <f t="shared" si="4"/>
        <v>0.4056581741165905</v>
      </c>
      <c r="H24" s="19">
        <v>1413.2919999999999</v>
      </c>
      <c r="I24" s="140">
        <v>1387.4100000000003</v>
      </c>
      <c r="J24" s="247">
        <f t="shared" si="5"/>
        <v>1.4013083056448685E-2</v>
      </c>
      <c r="K24" s="215">
        <f t="shared" si="6"/>
        <v>1.3932909137520383E-2</v>
      </c>
      <c r="L24" s="52">
        <f t="shared" si="7"/>
        <v>-1.8313271425862178E-2</v>
      </c>
      <c r="N24" s="27">
        <f t="shared" si="0"/>
        <v>2.519582901753004</v>
      </c>
      <c r="O24" s="152">
        <f t="shared" si="1"/>
        <v>1.7596319942774963</v>
      </c>
      <c r="P24" s="52">
        <f t="shared" si="8"/>
        <v>-0.3016177427409793</v>
      </c>
    </row>
    <row r="25" spans="1:16" ht="20.100000000000001" customHeight="1" x14ac:dyDescent="0.25">
      <c r="A25" s="8" t="s">
        <v>193</v>
      </c>
      <c r="B25" s="19">
        <v>3549.7999999999997</v>
      </c>
      <c r="C25" s="140">
        <v>4363.62</v>
      </c>
      <c r="D25" s="247">
        <f t="shared" si="2"/>
        <v>4.7482908901608787E-3</v>
      </c>
      <c r="E25" s="215">
        <f t="shared" si="3"/>
        <v>5.8111682348265846E-3</v>
      </c>
      <c r="F25" s="52">
        <f t="shared" si="4"/>
        <v>0.2292579863654291</v>
      </c>
      <c r="H25" s="19">
        <v>984.33800000000008</v>
      </c>
      <c r="I25" s="140">
        <v>1235.6679999999999</v>
      </c>
      <c r="J25" s="247">
        <f t="shared" si="5"/>
        <v>9.7599152543271939E-3</v>
      </c>
      <c r="K25" s="215">
        <f t="shared" si="6"/>
        <v>1.2409057141105751E-2</v>
      </c>
      <c r="L25" s="52">
        <f t="shared" si="7"/>
        <v>0.25532896220607126</v>
      </c>
      <c r="N25" s="27">
        <f t="shared" si="0"/>
        <v>2.7729393205251003</v>
      </c>
      <c r="O25" s="152">
        <f t="shared" si="1"/>
        <v>2.8317497857283631</v>
      </c>
      <c r="P25" s="52">
        <f t="shared" si="8"/>
        <v>2.1208709749958081E-2</v>
      </c>
    </row>
    <row r="26" spans="1:16" ht="20.100000000000001" customHeight="1" x14ac:dyDescent="0.25">
      <c r="A26" s="8" t="s">
        <v>178</v>
      </c>
      <c r="B26" s="19">
        <v>6791.8900000000012</v>
      </c>
      <c r="C26" s="140">
        <v>5633.7200000000021</v>
      </c>
      <c r="D26" s="247">
        <f t="shared" si="2"/>
        <v>9.0849820874344418E-3</v>
      </c>
      <c r="E26" s="215">
        <f t="shared" si="3"/>
        <v>7.5025998386448042E-3</v>
      </c>
      <c r="F26" s="52">
        <f t="shared" si="4"/>
        <v>-0.17052249079416759</v>
      </c>
      <c r="H26" s="19">
        <v>1453.5319999999999</v>
      </c>
      <c r="I26" s="140">
        <v>1227.8380000000002</v>
      </c>
      <c r="J26" s="247">
        <f t="shared" si="5"/>
        <v>1.4412070995382392E-2</v>
      </c>
      <c r="K26" s="215">
        <f t="shared" si="6"/>
        <v>1.2330425245309426E-2</v>
      </c>
      <c r="L26" s="52">
        <f t="shared" si="7"/>
        <v>-0.15527281133129489</v>
      </c>
      <c r="N26" s="27">
        <f t="shared" si="0"/>
        <v>2.1400994421287738</v>
      </c>
      <c r="O26" s="152">
        <f t="shared" si="1"/>
        <v>2.1794444878339707</v>
      </c>
      <c r="P26" s="52">
        <f t="shared" si="8"/>
        <v>1.8384681071670246E-2</v>
      </c>
    </row>
    <row r="27" spans="1:16" ht="20.100000000000001" customHeight="1" x14ac:dyDescent="0.25">
      <c r="A27" s="8" t="s">
        <v>184</v>
      </c>
      <c r="B27" s="19">
        <v>11197.609999999997</v>
      </c>
      <c r="C27" s="140">
        <v>6786.88</v>
      </c>
      <c r="D27" s="247">
        <f t="shared" si="2"/>
        <v>1.4978170475681545E-2</v>
      </c>
      <c r="E27" s="215">
        <f t="shared" si="3"/>
        <v>9.0382988137326023E-3</v>
      </c>
      <c r="F27" s="52">
        <f t="shared" si="4"/>
        <v>-0.39389923385436698</v>
      </c>
      <c r="H27" s="19">
        <v>1457.1139999999996</v>
      </c>
      <c r="I27" s="140">
        <v>987.79600000000005</v>
      </c>
      <c r="J27" s="247">
        <f t="shared" si="5"/>
        <v>1.4447587267680116E-2</v>
      </c>
      <c r="K27" s="215">
        <f t="shared" si="6"/>
        <v>9.919830413796989E-3</v>
      </c>
      <c r="L27" s="52">
        <f t="shared" si="7"/>
        <v>-0.32208735898495222</v>
      </c>
      <c r="N27" s="27">
        <f t="shared" si="0"/>
        <v>1.3012723250765119</v>
      </c>
      <c r="O27" s="152">
        <f t="shared" si="1"/>
        <v>1.4554493375453816</v>
      </c>
      <c r="P27" s="52">
        <f t="shared" si="8"/>
        <v>0.11848174244373057</v>
      </c>
    </row>
    <row r="28" spans="1:16" ht="20.100000000000001" customHeight="1" x14ac:dyDescent="0.25">
      <c r="A28" s="8" t="s">
        <v>200</v>
      </c>
      <c r="B28" s="19">
        <v>6161.89</v>
      </c>
      <c r="C28" s="140">
        <v>5505.08</v>
      </c>
      <c r="D28" s="247">
        <f t="shared" si="2"/>
        <v>8.2422801716078159E-3</v>
      </c>
      <c r="E28" s="215">
        <f t="shared" si="3"/>
        <v>7.3312859566550563E-3</v>
      </c>
      <c r="F28" s="52">
        <f t="shared" ref="F28:F29" si="9">(C28-B28)/B28</f>
        <v>-0.1065922955456849</v>
      </c>
      <c r="H28" s="19">
        <v>906.59300000000007</v>
      </c>
      <c r="I28" s="140">
        <v>980.98399999999992</v>
      </c>
      <c r="J28" s="247">
        <f t="shared" si="5"/>
        <v>8.9890574682337295E-3</v>
      </c>
      <c r="K28" s="215">
        <f t="shared" si="6"/>
        <v>9.8514216686929543E-3</v>
      </c>
      <c r="L28" s="52">
        <f t="shared" ref="L28" si="10">(I28-H28)/H28</f>
        <v>8.2055564073404322E-2</v>
      </c>
      <c r="N28" s="27">
        <f t="shared" si="0"/>
        <v>1.4712904644516536</v>
      </c>
      <c r="O28" s="152">
        <f t="shared" si="1"/>
        <v>1.7819613883903593</v>
      </c>
      <c r="P28" s="52">
        <f t="shared" ref="P28" si="11">(O28-N28)/N28</f>
        <v>0.21115539823368057</v>
      </c>
    </row>
    <row r="29" spans="1:16" ht="20.100000000000001" customHeight="1" x14ac:dyDescent="0.25">
      <c r="A29" s="8" t="s">
        <v>199</v>
      </c>
      <c r="B29" s="19">
        <v>3132.44</v>
      </c>
      <c r="C29" s="140">
        <v>3913.5900000000006</v>
      </c>
      <c r="D29" s="247">
        <f t="shared" si="2"/>
        <v>4.1900209352570697E-3</v>
      </c>
      <c r="E29" s="215">
        <f t="shared" si="3"/>
        <v>5.2118493113825172E-3</v>
      </c>
      <c r="F29" s="52">
        <f t="shared" si="9"/>
        <v>0.24937428969110359</v>
      </c>
      <c r="H29" s="19">
        <v>741.61400000000003</v>
      </c>
      <c r="I29" s="140">
        <v>976.48399999999992</v>
      </c>
      <c r="J29" s="247">
        <f t="shared" si="5"/>
        <v>7.3532564946416851E-3</v>
      </c>
      <c r="K29" s="215">
        <f t="shared" si="6"/>
        <v>9.8062309239824192E-3</v>
      </c>
      <c r="L29" s="52">
        <f t="shared" ref="L29:L32" si="12">(I29-H29)/H29</f>
        <v>0.31670114102484564</v>
      </c>
      <c r="N29" s="27">
        <f t="shared" ref="N29:N30" si="13">(H29/B29)*10</f>
        <v>2.3675281888878956</v>
      </c>
      <c r="O29" s="152">
        <f t="shared" ref="O29:O30" si="14">(I29/C29)*10</f>
        <v>2.4951106273268273</v>
      </c>
      <c r="P29" s="52">
        <f t="shared" ref="P29:P30" si="15">(O29-N29)/N29</f>
        <v>5.3888455916911923E-2</v>
      </c>
    </row>
    <row r="30" spans="1:16" ht="20.100000000000001" customHeight="1" x14ac:dyDescent="0.25">
      <c r="A30" s="8" t="s">
        <v>182</v>
      </c>
      <c r="B30" s="19">
        <v>1526.1699999999996</v>
      </c>
      <c r="C30" s="140">
        <v>1916.9299999999996</v>
      </c>
      <c r="D30" s="247">
        <f t="shared" si="2"/>
        <v>2.0414387029795561E-3</v>
      </c>
      <c r="E30" s="215">
        <f t="shared" si="3"/>
        <v>2.5528351974704773E-3</v>
      </c>
      <c r="F30" s="52">
        <f t="shared" si="4"/>
        <v>0.25603962861280205</v>
      </c>
      <c r="H30" s="19">
        <v>410.697</v>
      </c>
      <c r="I30" s="140">
        <v>938.00599999999997</v>
      </c>
      <c r="J30" s="247">
        <f t="shared" si="5"/>
        <v>4.0721458637240611E-3</v>
      </c>
      <c r="K30" s="215">
        <f t="shared" si="6"/>
        <v>9.4198199295442153E-3</v>
      </c>
      <c r="L30" s="52">
        <f t="shared" si="12"/>
        <v>1.2839368196017988</v>
      </c>
      <c r="N30" s="27">
        <f t="shared" si="13"/>
        <v>2.6910304880845519</v>
      </c>
      <c r="O30" s="152">
        <f t="shared" si="14"/>
        <v>4.8932720547959505</v>
      </c>
      <c r="P30" s="52">
        <f t="shared" si="15"/>
        <v>0.81836366271678018</v>
      </c>
    </row>
    <row r="31" spans="1:16" ht="20.100000000000001" customHeight="1" x14ac:dyDescent="0.25">
      <c r="A31" s="8" t="s">
        <v>206</v>
      </c>
      <c r="B31" s="19">
        <v>32840.42</v>
      </c>
      <c r="C31" s="140">
        <v>26582.399999999994</v>
      </c>
      <c r="D31" s="247">
        <f t="shared" si="2"/>
        <v>4.3928071191350823E-2</v>
      </c>
      <c r="E31" s="215">
        <f t="shared" si="3"/>
        <v>3.5400607405194351E-2</v>
      </c>
      <c r="F31" s="52">
        <f t="shared" si="4"/>
        <v>-0.19055846423401418</v>
      </c>
      <c r="H31" s="19">
        <v>985.22900000000016</v>
      </c>
      <c r="I31" s="140">
        <v>831.6640000000001</v>
      </c>
      <c r="J31" s="247">
        <f t="shared" si="5"/>
        <v>9.7687497039690915E-3</v>
      </c>
      <c r="K31" s="215">
        <f t="shared" si="6"/>
        <v>8.3518923353203094E-3</v>
      </c>
      <c r="L31" s="52">
        <f t="shared" si="12"/>
        <v>-0.15586731612650462</v>
      </c>
      <c r="N31" s="27">
        <f t="shared" ref="N31:N32" si="16">(H31/B31)*10</f>
        <v>0.30000499384599838</v>
      </c>
      <c r="O31" s="152">
        <f t="shared" ref="O31:O32" si="17">(I31/C31)*10</f>
        <v>0.31286264596123764</v>
      </c>
      <c r="P31" s="52">
        <f t="shared" ref="P31:P32" si="18">(O31-N31)/N31</f>
        <v>4.285812696117812E-2</v>
      </c>
    </row>
    <row r="32" spans="1:16" ht="20.100000000000001" customHeight="1" thickBot="1" x14ac:dyDescent="0.3">
      <c r="A32" s="8" t="s">
        <v>17</v>
      </c>
      <c r="B32" s="19">
        <f>B33-SUM(B7:B31)</f>
        <v>81160.630000000237</v>
      </c>
      <c r="C32" s="140">
        <f>C33-SUM(C7:C31)</f>
        <v>50796.870000000112</v>
      </c>
      <c r="D32" s="247">
        <f t="shared" si="2"/>
        <v>0.10856225141380328</v>
      </c>
      <c r="E32" s="215">
        <f t="shared" si="3"/>
        <v>6.7647768910357953E-2</v>
      </c>
      <c r="F32" s="52">
        <f t="shared" si="4"/>
        <v>-0.37411932361786787</v>
      </c>
      <c r="H32" s="19">
        <f>H33-SUM(H7:H31)</f>
        <v>15301.373000000007</v>
      </c>
      <c r="I32" s="140">
        <f>I33-SUM(I7:I31)</f>
        <v>9498.1049999999959</v>
      </c>
      <c r="J32" s="247">
        <f t="shared" si="5"/>
        <v>0.15171628419795874</v>
      </c>
      <c r="K32" s="215">
        <f t="shared" si="6"/>
        <v>9.5383652953076561E-2</v>
      </c>
      <c r="L32" s="52">
        <f t="shared" si="12"/>
        <v>-0.37926452743815919</v>
      </c>
      <c r="N32" s="27">
        <f t="shared" si="16"/>
        <v>1.885319643280241</v>
      </c>
      <c r="O32" s="152">
        <f t="shared" si="17"/>
        <v>1.8698209161312449</v>
      </c>
      <c r="P32" s="52">
        <f t="shared" si="18"/>
        <v>-8.2207424105708252E-3</v>
      </c>
    </row>
    <row r="33" spans="1:16" ht="26.25" customHeight="1" thickBot="1" x14ac:dyDescent="0.3">
      <c r="A33" s="12" t="s">
        <v>18</v>
      </c>
      <c r="B33" s="17">
        <v>747595.31000000029</v>
      </c>
      <c r="C33" s="145">
        <v>750902.37000000011</v>
      </c>
      <c r="D33" s="243">
        <f>SUM(D7:D32)</f>
        <v>0.99999999999999978</v>
      </c>
      <c r="E33" s="244">
        <f>SUM(E7:E32)</f>
        <v>1</v>
      </c>
      <c r="F33" s="57">
        <f t="shared" si="4"/>
        <v>4.4235965043705559E-3</v>
      </c>
      <c r="G33" s="1"/>
      <c r="H33" s="17">
        <v>100855.17900000005</v>
      </c>
      <c r="I33" s="145">
        <v>99577.911999999982</v>
      </c>
      <c r="J33" s="243">
        <f>SUM(J7:J32)</f>
        <v>1</v>
      </c>
      <c r="K33" s="244">
        <f>SUM(K7:K32)</f>
        <v>1</v>
      </c>
      <c r="L33" s="57">
        <f t="shared" si="7"/>
        <v>-1.2664366992993633E-2</v>
      </c>
      <c r="N33" s="29">
        <f t="shared" si="0"/>
        <v>1.349061151814877</v>
      </c>
      <c r="O33" s="146">
        <f t="shared" si="1"/>
        <v>1.326109970860792</v>
      </c>
      <c r="P33" s="57">
        <f t="shared" si="8"/>
        <v>-1.7012706149909532E-2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L5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165</v>
      </c>
      <c r="B39" s="39">
        <v>83557.439999999973</v>
      </c>
      <c r="C39" s="147">
        <v>73840.060000000041</v>
      </c>
      <c r="D39" s="247">
        <f t="shared" ref="D39:D61" si="19">B39/$B$62</f>
        <v>0.28622219250450315</v>
      </c>
      <c r="E39" s="246">
        <f t="shared" ref="E39:E61" si="20">C39/$C$62</f>
        <v>0.2587537108209565</v>
      </c>
      <c r="F39" s="52">
        <f>(C39-B39)/B39</f>
        <v>-0.11629580800943561</v>
      </c>
      <c r="H39" s="39">
        <v>9840.1049999999996</v>
      </c>
      <c r="I39" s="147">
        <v>9961.2129999999961</v>
      </c>
      <c r="J39" s="247">
        <f t="shared" ref="J39:J61" si="21">H39/$H$62</f>
        <v>0.21613393149664206</v>
      </c>
      <c r="K39" s="246">
        <f t="shared" ref="K39:K61" si="22">I39/$I$62</f>
        <v>0.25749200140083406</v>
      </c>
      <c r="L39" s="52">
        <f>(I39-H39)/H39</f>
        <v>1.2307592246220599E-2</v>
      </c>
      <c r="N39" s="27">
        <f t="shared" ref="N39:N62" si="23">(H39/B39)*10</f>
        <v>1.1776455812911457</v>
      </c>
      <c r="O39" s="151">
        <f t="shared" ref="O39:O62" si="24">(I39/C39)*10</f>
        <v>1.3490255831319733</v>
      </c>
      <c r="P39" s="61">
        <f t="shared" si="8"/>
        <v>0.14552765667657849</v>
      </c>
    </row>
    <row r="40" spans="1:16" ht="20.100000000000001" customHeight="1" x14ac:dyDescent="0.25">
      <c r="A40" s="38" t="s">
        <v>176</v>
      </c>
      <c r="B40" s="19">
        <v>20013.96</v>
      </c>
      <c r="C40" s="140">
        <v>50970.170000000027</v>
      </c>
      <c r="D40" s="247">
        <f t="shared" si="19"/>
        <v>6.8556905428139345E-2</v>
      </c>
      <c r="E40" s="215">
        <f t="shared" si="20"/>
        <v>0.17861199772420272</v>
      </c>
      <c r="F40" s="52">
        <f t="shared" ref="F40:F62" si="25">(C40-B40)/B40</f>
        <v>1.546730881844474</v>
      </c>
      <c r="H40" s="19">
        <v>2893.5620000000004</v>
      </c>
      <c r="I40" s="140">
        <v>4284.1809999999996</v>
      </c>
      <c r="J40" s="247">
        <f t="shared" si="21"/>
        <v>6.3555920499759569E-2</v>
      </c>
      <c r="K40" s="215">
        <f t="shared" si="22"/>
        <v>0.11074377588888291</v>
      </c>
      <c r="L40" s="52">
        <f t="shared" ref="L40:L62" si="26">(I40-H40)/H40</f>
        <v>0.48059070446736551</v>
      </c>
      <c r="N40" s="27">
        <f t="shared" si="23"/>
        <v>1.4457718512478293</v>
      </c>
      <c r="O40" s="152">
        <f t="shared" si="24"/>
        <v>0.840527116154409</v>
      </c>
      <c r="P40" s="52">
        <f t="shared" si="8"/>
        <v>-0.41863087496899348</v>
      </c>
    </row>
    <row r="41" spans="1:16" ht="20.100000000000001" customHeight="1" x14ac:dyDescent="0.25">
      <c r="A41" s="38" t="s">
        <v>169</v>
      </c>
      <c r="B41" s="19">
        <v>40763.869999999995</v>
      </c>
      <c r="C41" s="140">
        <v>48267.35</v>
      </c>
      <c r="D41" s="247">
        <f t="shared" si="19"/>
        <v>0.13963477395153015</v>
      </c>
      <c r="E41" s="215">
        <f t="shared" si="20"/>
        <v>0.16914065243167309</v>
      </c>
      <c r="F41" s="52">
        <f t="shared" si="25"/>
        <v>0.1840718263501479</v>
      </c>
      <c r="H41" s="19">
        <v>4256.8060000000014</v>
      </c>
      <c r="I41" s="140">
        <v>4195.6689999999981</v>
      </c>
      <c r="J41" s="247">
        <f t="shared" si="21"/>
        <v>9.3499024288713914E-2</v>
      </c>
      <c r="K41" s="215">
        <f t="shared" si="22"/>
        <v>0.10845578826850064</v>
      </c>
      <c r="L41" s="52">
        <f t="shared" si="26"/>
        <v>-1.43621767118359E-2</v>
      </c>
      <c r="N41" s="27">
        <f t="shared" si="23"/>
        <v>1.0442595366926648</v>
      </c>
      <c r="O41" s="152">
        <f t="shared" si="24"/>
        <v>0.86925613276883817</v>
      </c>
      <c r="P41" s="52">
        <f t="shared" si="8"/>
        <v>-0.16758611990089178</v>
      </c>
    </row>
    <row r="42" spans="1:16" ht="20.100000000000001" customHeight="1" x14ac:dyDescent="0.25">
      <c r="A42" s="38" t="s">
        <v>170</v>
      </c>
      <c r="B42" s="19">
        <v>18264.440000000006</v>
      </c>
      <c r="C42" s="140">
        <v>17901.829999999994</v>
      </c>
      <c r="D42" s="247">
        <f t="shared" si="19"/>
        <v>6.256400461367595E-2</v>
      </c>
      <c r="E42" s="215">
        <f t="shared" si="20"/>
        <v>6.2732410333712074E-2</v>
      </c>
      <c r="F42" s="52">
        <f t="shared" si="25"/>
        <v>-1.9853332486515402E-2</v>
      </c>
      <c r="H42" s="19">
        <v>3918.6540000000009</v>
      </c>
      <c r="I42" s="140">
        <v>3874.8540000000003</v>
      </c>
      <c r="J42" s="247">
        <f t="shared" si="21"/>
        <v>8.6071652202394447E-2</v>
      </c>
      <c r="K42" s="215">
        <f t="shared" si="22"/>
        <v>0.10016289297257552</v>
      </c>
      <c r="L42" s="52">
        <f t="shared" si="26"/>
        <v>-1.1177307310112254E-2</v>
      </c>
      <c r="N42" s="27">
        <f t="shared" si="23"/>
        <v>2.1455100731257022</v>
      </c>
      <c r="O42" s="152">
        <f t="shared" si="24"/>
        <v>2.1645016179910108</v>
      </c>
      <c r="P42" s="52">
        <f t="shared" si="8"/>
        <v>8.851762153528675E-3</v>
      </c>
    </row>
    <row r="43" spans="1:16" ht="20.100000000000001" customHeight="1" x14ac:dyDescent="0.25">
      <c r="A43" s="38" t="s">
        <v>183</v>
      </c>
      <c r="B43" s="19">
        <v>11356.76</v>
      </c>
      <c r="C43" s="140">
        <v>11007.88</v>
      </c>
      <c r="D43" s="247">
        <f t="shared" si="19"/>
        <v>3.8902062424931189E-2</v>
      </c>
      <c r="E43" s="215">
        <f t="shared" si="20"/>
        <v>3.8574315869621296E-2</v>
      </c>
      <c r="F43" s="52">
        <f t="shared" si="25"/>
        <v>-3.0720029304132607E-2</v>
      </c>
      <c r="H43" s="19">
        <v>3180.1509999999998</v>
      </c>
      <c r="I43" s="140">
        <v>3068.9569999999994</v>
      </c>
      <c r="J43" s="247">
        <f t="shared" si="21"/>
        <v>6.985073211952289E-2</v>
      </c>
      <c r="K43" s="215">
        <f t="shared" si="22"/>
        <v>7.9330888732436475E-2</v>
      </c>
      <c r="L43" s="52">
        <f t="shared" si="26"/>
        <v>-3.4965006378628066E-2</v>
      </c>
      <c r="N43" s="27">
        <f t="shared" si="23"/>
        <v>2.8002273535761955</v>
      </c>
      <c r="O43" s="152">
        <f t="shared" si="24"/>
        <v>2.787963713267223</v>
      </c>
      <c r="P43" s="52">
        <f t="shared" si="8"/>
        <v>-4.3795159322725773E-3</v>
      </c>
    </row>
    <row r="44" spans="1:16" ht="20.100000000000001" customHeight="1" x14ac:dyDescent="0.25">
      <c r="A44" s="38" t="s">
        <v>175</v>
      </c>
      <c r="B44" s="19">
        <v>34105.649999999994</v>
      </c>
      <c r="C44" s="140">
        <v>15473.75</v>
      </c>
      <c r="D44" s="247">
        <f t="shared" si="19"/>
        <v>0.11682734559353673</v>
      </c>
      <c r="E44" s="215">
        <f t="shared" si="20"/>
        <v>5.42238214976501E-2</v>
      </c>
      <c r="F44" s="52">
        <f t="shared" si="25"/>
        <v>-0.54629951342372884</v>
      </c>
      <c r="H44" s="19">
        <v>6362.067</v>
      </c>
      <c r="I44" s="140">
        <v>2739.3349999999996</v>
      </c>
      <c r="J44" s="247">
        <f t="shared" si="21"/>
        <v>0.13974023175108874</v>
      </c>
      <c r="K44" s="215">
        <f t="shared" si="22"/>
        <v>7.0810337220713379E-2</v>
      </c>
      <c r="L44" s="52">
        <f t="shared" si="26"/>
        <v>-0.56942688594760171</v>
      </c>
      <c r="N44" s="27">
        <f t="shared" si="23"/>
        <v>1.8653997211605704</v>
      </c>
      <c r="O44" s="152">
        <f t="shared" si="24"/>
        <v>1.7703110105824376</v>
      </c>
      <c r="P44" s="52">
        <f t="shared" si="8"/>
        <v>-5.0974978445355826E-2</v>
      </c>
    </row>
    <row r="45" spans="1:16" ht="20.100000000000001" customHeight="1" x14ac:dyDescent="0.25">
      <c r="A45" s="38" t="s">
        <v>174</v>
      </c>
      <c r="B45" s="19">
        <v>18675.179999999997</v>
      </c>
      <c r="C45" s="140">
        <v>15494.740000000003</v>
      </c>
      <c r="D45" s="247">
        <f t="shared" si="19"/>
        <v>6.397097571462515E-2</v>
      </c>
      <c r="E45" s="215">
        <f t="shared" si="20"/>
        <v>5.4297375614346818E-2</v>
      </c>
      <c r="F45" s="52">
        <f t="shared" si="25"/>
        <v>-0.1703030439331773</v>
      </c>
      <c r="H45" s="19">
        <v>2701.4370000000004</v>
      </c>
      <c r="I45" s="140">
        <v>2129.9349999999999</v>
      </c>
      <c r="J45" s="247">
        <f t="shared" si="21"/>
        <v>5.9335972482051191E-2</v>
      </c>
      <c r="K45" s="215">
        <f t="shared" si="22"/>
        <v>5.5057674803629414E-2</v>
      </c>
      <c r="L45" s="52">
        <f t="shared" si="26"/>
        <v>-0.21155481323458603</v>
      </c>
      <c r="N45" s="27">
        <f t="shared" si="23"/>
        <v>1.4465386679003902</v>
      </c>
      <c r="O45" s="152">
        <f t="shared" si="24"/>
        <v>1.3746180962055508</v>
      </c>
      <c r="P45" s="52">
        <f t="shared" si="8"/>
        <v>-4.9719079960185313E-2</v>
      </c>
    </row>
    <row r="46" spans="1:16" ht="20.100000000000001" customHeight="1" x14ac:dyDescent="0.25">
      <c r="A46" s="38" t="s">
        <v>179</v>
      </c>
      <c r="B46" s="19">
        <v>16647.16</v>
      </c>
      <c r="C46" s="140">
        <v>14524.79</v>
      </c>
      <c r="D46" s="247">
        <f t="shared" si="19"/>
        <v>5.7024085876413479E-2</v>
      </c>
      <c r="E46" s="215">
        <f t="shared" si="20"/>
        <v>5.0898432522876048E-2</v>
      </c>
      <c r="F46" s="52">
        <f t="shared" si="25"/>
        <v>-0.1274914159532316</v>
      </c>
      <c r="H46" s="19">
        <v>2094.125</v>
      </c>
      <c r="I46" s="140">
        <v>1904.1839999999995</v>
      </c>
      <c r="J46" s="247">
        <f t="shared" si="21"/>
        <v>4.5996609720669199E-2</v>
      </c>
      <c r="K46" s="215">
        <f t="shared" si="22"/>
        <v>4.9222132806059457E-2</v>
      </c>
      <c r="L46" s="52">
        <f t="shared" si="26"/>
        <v>-9.0701844445771132E-2</v>
      </c>
      <c r="N46" s="27">
        <f t="shared" si="23"/>
        <v>1.2579473015217011</v>
      </c>
      <c r="O46" s="152">
        <f t="shared" si="24"/>
        <v>1.3109890056930251</v>
      </c>
      <c r="P46" s="52">
        <f t="shared" si="8"/>
        <v>4.2165283161831241E-2</v>
      </c>
    </row>
    <row r="47" spans="1:16" ht="20.100000000000001" customHeight="1" x14ac:dyDescent="0.25">
      <c r="A47" s="38" t="s">
        <v>171</v>
      </c>
      <c r="B47" s="19">
        <v>10152.459999999997</v>
      </c>
      <c r="C47" s="140">
        <v>14431.01</v>
      </c>
      <c r="D47" s="247">
        <f t="shared" si="19"/>
        <v>3.4776787806259604E-2</v>
      </c>
      <c r="E47" s="215">
        <f t="shared" si="20"/>
        <v>5.0569804363570794E-2</v>
      </c>
      <c r="F47" s="52">
        <f t="shared" si="25"/>
        <v>0.42142988004877674</v>
      </c>
      <c r="H47" s="19">
        <v>1659.7430000000002</v>
      </c>
      <c r="I47" s="140">
        <v>1839.5609999999999</v>
      </c>
      <c r="J47" s="247">
        <f t="shared" si="21"/>
        <v>3.6455584555655784E-2</v>
      </c>
      <c r="K47" s="215">
        <f t="shared" si="22"/>
        <v>4.7551662994147391E-2</v>
      </c>
      <c r="L47" s="52">
        <f t="shared" si="26"/>
        <v>0.10834086964066107</v>
      </c>
      <c r="N47" s="27">
        <f t="shared" si="23"/>
        <v>1.6348185562907913</v>
      </c>
      <c r="O47" s="152">
        <f t="shared" si="24"/>
        <v>1.2747278257031212</v>
      </c>
      <c r="P47" s="52">
        <f t="shared" si="8"/>
        <v>-0.22026342263001539</v>
      </c>
    </row>
    <row r="48" spans="1:16" ht="20.100000000000001" customHeight="1" x14ac:dyDescent="0.25">
      <c r="A48" s="38" t="s">
        <v>177</v>
      </c>
      <c r="B48" s="19">
        <v>5609.2299999999977</v>
      </c>
      <c r="C48" s="140">
        <v>7884.66</v>
      </c>
      <c r="D48" s="247">
        <f t="shared" si="19"/>
        <v>1.9214161047323066E-2</v>
      </c>
      <c r="E48" s="215">
        <f t="shared" si="20"/>
        <v>2.7629785695753251E-2</v>
      </c>
      <c r="F48" s="52">
        <f t="shared" si="25"/>
        <v>0.4056581741165905</v>
      </c>
      <c r="H48" s="19">
        <v>1413.2919999999999</v>
      </c>
      <c r="I48" s="140">
        <v>1387.4100000000003</v>
      </c>
      <c r="J48" s="247">
        <f t="shared" si="21"/>
        <v>3.1042387892482065E-2</v>
      </c>
      <c r="K48" s="215">
        <f t="shared" si="22"/>
        <v>3.5863802697877402E-2</v>
      </c>
      <c r="L48" s="52">
        <f t="shared" si="26"/>
        <v>-1.8313271425862178E-2</v>
      </c>
      <c r="N48" s="27">
        <f t="shared" si="23"/>
        <v>2.519582901753004</v>
      </c>
      <c r="O48" s="152">
        <f t="shared" si="24"/>
        <v>1.7596319942774963</v>
      </c>
      <c r="P48" s="52">
        <f t="shared" si="8"/>
        <v>-0.3016177427409793</v>
      </c>
    </row>
    <row r="49" spans="1:16" ht="20.100000000000001" customHeight="1" x14ac:dyDescent="0.25">
      <c r="A49" s="38" t="s">
        <v>193</v>
      </c>
      <c r="B49" s="19">
        <v>3549.7999999999997</v>
      </c>
      <c r="C49" s="140">
        <v>4363.62</v>
      </c>
      <c r="D49" s="247">
        <f t="shared" si="19"/>
        <v>1.2159677689413242E-2</v>
      </c>
      <c r="E49" s="215">
        <f t="shared" si="20"/>
        <v>1.5291196507864993E-2</v>
      </c>
      <c r="F49" s="52">
        <f>(C49-B49)/B49</f>
        <v>0.2292579863654291</v>
      </c>
      <c r="H49" s="19">
        <v>984.33800000000008</v>
      </c>
      <c r="I49" s="140">
        <v>1235.6679999999999</v>
      </c>
      <c r="J49" s="247">
        <f t="shared" si="21"/>
        <v>2.1620586554873315E-2</v>
      </c>
      <c r="K49" s="215">
        <f t="shared" si="22"/>
        <v>3.1941353566776048E-2</v>
      </c>
      <c r="L49" s="52">
        <f t="shared" si="26"/>
        <v>0.25532896220607126</v>
      </c>
      <c r="N49" s="27">
        <f t="shared" si="23"/>
        <v>2.7729393205251003</v>
      </c>
      <c r="O49" s="152">
        <f t="shared" si="24"/>
        <v>2.8317497857283631</v>
      </c>
      <c r="P49" s="52">
        <f t="shared" si="8"/>
        <v>2.1208709749958081E-2</v>
      </c>
    </row>
    <row r="50" spans="1:16" ht="20.100000000000001" customHeight="1" x14ac:dyDescent="0.25">
      <c r="A50" s="38" t="s">
        <v>189</v>
      </c>
      <c r="B50" s="19">
        <v>3985.9000000000015</v>
      </c>
      <c r="C50" s="140">
        <v>1492.88</v>
      </c>
      <c r="D50" s="247">
        <f t="shared" si="19"/>
        <v>1.3653518311519596E-2</v>
      </c>
      <c r="E50" s="215">
        <f t="shared" si="20"/>
        <v>5.2314182817618151E-3</v>
      </c>
      <c r="F50" s="52">
        <f t="shared" ref="F50:F53" si="27">(C50-B50)/B50</f>
        <v>-0.62545974560325157</v>
      </c>
      <c r="H50" s="19">
        <v>653.40699999999993</v>
      </c>
      <c r="I50" s="140">
        <v>390.85499999999996</v>
      </c>
      <c r="J50" s="247">
        <f t="shared" si="21"/>
        <v>1.4351820816691122E-2</v>
      </c>
      <c r="K50" s="215">
        <f t="shared" si="22"/>
        <v>1.0103391645929371E-2</v>
      </c>
      <c r="L50" s="52">
        <f t="shared" si="26"/>
        <v>-0.4018199988674746</v>
      </c>
      <c r="N50" s="27">
        <f t="shared" ref="N50" si="28">(H50/B50)*10</f>
        <v>1.6392960184650887</v>
      </c>
      <c r="O50" s="152">
        <f t="shared" ref="O50" si="29">(I50/C50)*10</f>
        <v>2.6181273779540213</v>
      </c>
      <c r="P50" s="52">
        <f t="shared" ref="P50" si="30">(O50-N50)/N50</f>
        <v>0.59710470132504523</v>
      </c>
    </row>
    <row r="51" spans="1:16" ht="20.100000000000001" customHeight="1" x14ac:dyDescent="0.25">
      <c r="A51" s="38" t="s">
        <v>180</v>
      </c>
      <c r="B51" s="19">
        <v>11997.46</v>
      </c>
      <c r="C51" s="140">
        <v>2430.1600000000008</v>
      </c>
      <c r="D51" s="247">
        <f t="shared" si="19"/>
        <v>4.1096750997697842E-2</v>
      </c>
      <c r="E51" s="215">
        <f t="shared" si="20"/>
        <v>8.5158776670638606E-3</v>
      </c>
      <c r="F51" s="52">
        <f t="shared" si="27"/>
        <v>-0.79744379226936368</v>
      </c>
      <c r="H51" s="19">
        <v>2745.5310000000004</v>
      </c>
      <c r="I51" s="140">
        <v>367.56200000000007</v>
      </c>
      <c r="J51" s="247">
        <f t="shared" si="21"/>
        <v>6.0304479380647591E-2</v>
      </c>
      <c r="K51" s="215">
        <f t="shared" si="22"/>
        <v>9.5012801170794598E-3</v>
      </c>
      <c r="L51" s="52">
        <f t="shared" si="26"/>
        <v>-0.86612352947389781</v>
      </c>
      <c r="N51" s="27">
        <f t="shared" ref="N51:N52" si="31">(H51/B51)*10</f>
        <v>2.2884268836903816</v>
      </c>
      <c r="O51" s="152">
        <f t="shared" ref="O51:O52" si="32">(I51/C51)*10</f>
        <v>1.512501234486618</v>
      </c>
      <c r="P51" s="52">
        <f t="shared" ref="P51:P52" si="33">(O51-N51)/N51</f>
        <v>-0.33906508210237596</v>
      </c>
    </row>
    <row r="52" spans="1:16" ht="20.100000000000001" customHeight="1" x14ac:dyDescent="0.25">
      <c r="A52" s="38" t="s">
        <v>196</v>
      </c>
      <c r="B52" s="19">
        <v>1150.6200000000001</v>
      </c>
      <c r="C52" s="140">
        <v>1718.5800000000002</v>
      </c>
      <c r="D52" s="247">
        <f t="shared" si="19"/>
        <v>3.9413962316166172E-3</v>
      </c>
      <c r="E52" s="215">
        <f t="shared" si="20"/>
        <v>6.0223265303776729E-3</v>
      </c>
      <c r="F52" s="52">
        <f t="shared" si="27"/>
        <v>0.49361213954215988</v>
      </c>
      <c r="H52" s="19">
        <v>255.23799999999997</v>
      </c>
      <c r="I52" s="140">
        <v>353.76499999999999</v>
      </c>
      <c r="J52" s="247">
        <f t="shared" si="21"/>
        <v>5.6061995687383343E-3</v>
      </c>
      <c r="K52" s="215">
        <f t="shared" si="22"/>
        <v>9.1446350836555858E-3</v>
      </c>
      <c r="L52" s="52">
        <f t="shared" si="26"/>
        <v>0.38602010672392051</v>
      </c>
      <c r="N52" s="27">
        <f t="shared" si="31"/>
        <v>2.2182649354261179</v>
      </c>
      <c r="O52" s="152">
        <f t="shared" si="32"/>
        <v>2.0584726925717742</v>
      </c>
      <c r="P52" s="52">
        <f t="shared" si="33"/>
        <v>-7.2034787325188629E-2</v>
      </c>
    </row>
    <row r="53" spans="1:16" ht="20.100000000000001" customHeight="1" x14ac:dyDescent="0.25">
      <c r="A53" s="38" t="s">
        <v>191</v>
      </c>
      <c r="B53" s="19">
        <v>820.43999999999983</v>
      </c>
      <c r="C53" s="140">
        <v>2121.69</v>
      </c>
      <c r="D53" s="247">
        <f t="shared" si="19"/>
        <v>2.8103797294219955E-3</v>
      </c>
      <c r="E53" s="215">
        <f t="shared" si="20"/>
        <v>7.4349230040131999E-3</v>
      </c>
      <c r="F53" s="52">
        <f t="shared" si="27"/>
        <v>1.5860391984788655</v>
      </c>
      <c r="H53" s="19">
        <v>142.58699999999999</v>
      </c>
      <c r="I53" s="140">
        <v>286.80399999999997</v>
      </c>
      <c r="J53" s="247">
        <f t="shared" si="21"/>
        <v>3.1318658581703856E-3</v>
      </c>
      <c r="K53" s="215">
        <f t="shared" si="22"/>
        <v>7.4137292285352038E-3</v>
      </c>
      <c r="L53" s="52">
        <f t="shared" si="26"/>
        <v>1.0114316171881026</v>
      </c>
      <c r="N53" s="27">
        <f t="shared" ref="N53" si="34">(H53/B53)*10</f>
        <v>1.7379333040807374</v>
      </c>
      <c r="O53" s="152">
        <f t="shared" ref="O53" si="35">(I53/C53)*10</f>
        <v>1.3517714651999113</v>
      </c>
      <c r="P53" s="52">
        <f t="shared" ref="P53" si="36">(O53-N53)/N53</f>
        <v>-0.22219600601133688</v>
      </c>
    </row>
    <row r="54" spans="1:16" ht="20.100000000000001" customHeight="1" x14ac:dyDescent="0.25">
      <c r="A54" s="38" t="s">
        <v>194</v>
      </c>
      <c r="B54" s="19">
        <v>5607.7100000000009</v>
      </c>
      <c r="C54" s="140">
        <v>1191.5700000000002</v>
      </c>
      <c r="D54" s="247">
        <f t="shared" si="19"/>
        <v>1.9208954356780536E-2</v>
      </c>
      <c r="E54" s="215">
        <f t="shared" si="20"/>
        <v>4.1755540177368083E-3</v>
      </c>
      <c r="F54" s="52">
        <f t="shared" ref="F54" si="37">(C54-B54)/B54</f>
        <v>-0.78751219303423337</v>
      </c>
      <c r="H54" s="19">
        <v>1123.3659999999998</v>
      </c>
      <c r="I54" s="140">
        <v>149.05499999999998</v>
      </c>
      <c r="J54" s="247">
        <f t="shared" si="21"/>
        <v>2.4674280415672066E-2</v>
      </c>
      <c r="K54" s="215">
        <f t="shared" si="22"/>
        <v>3.8529916254979521E-3</v>
      </c>
      <c r="L54" s="52">
        <f t="shared" si="26"/>
        <v>-0.86731394754692592</v>
      </c>
      <c r="N54" s="27">
        <f t="shared" si="23"/>
        <v>2.0032526646349393</v>
      </c>
      <c r="O54" s="152">
        <f t="shared" si="24"/>
        <v>1.2509126614466626</v>
      </c>
      <c r="P54" s="52">
        <f t="shared" ref="P54" si="38">(O54-N54)/N54</f>
        <v>-0.37555921750159194</v>
      </c>
    </row>
    <row r="55" spans="1:16" ht="20.100000000000001" customHeight="1" x14ac:dyDescent="0.25">
      <c r="A55" s="38" t="s">
        <v>190</v>
      </c>
      <c r="B55" s="19">
        <v>447.59999999999997</v>
      </c>
      <c r="C55" s="140">
        <v>542.03000000000009</v>
      </c>
      <c r="D55" s="247">
        <f t="shared" si="19"/>
        <v>1.5332333466058278E-3</v>
      </c>
      <c r="E55" s="215">
        <f t="shared" si="20"/>
        <v>1.8994062826639495E-3</v>
      </c>
      <c r="F55" s="52">
        <f t="shared" ref="F55:F56" si="39">(C55-B55)/B55</f>
        <v>0.21096961572832915</v>
      </c>
      <c r="H55" s="19">
        <v>118.762</v>
      </c>
      <c r="I55" s="140">
        <v>140.64200000000002</v>
      </c>
      <c r="J55" s="247">
        <f t="shared" si="21"/>
        <v>2.6085593570804584E-3</v>
      </c>
      <c r="K55" s="215">
        <f t="shared" si="22"/>
        <v>3.635520097905358E-3</v>
      </c>
      <c r="L55" s="52">
        <f t="shared" ref="L55:L56" si="40">(I55-H55)/H55</f>
        <v>0.18423401424698155</v>
      </c>
      <c r="N55" s="27">
        <f t="shared" si="23"/>
        <v>2.6533065236818594</v>
      </c>
      <c r="O55" s="152">
        <f t="shared" si="24"/>
        <v>2.5947272291201595</v>
      </c>
      <c r="P55" s="52">
        <f t="shared" ref="P55:P56" si="41">(O55-N55)/N55</f>
        <v>-2.2077846656183672E-2</v>
      </c>
    </row>
    <row r="56" spans="1:16" ht="20.100000000000001" customHeight="1" x14ac:dyDescent="0.25">
      <c r="A56" s="38" t="s">
        <v>188</v>
      </c>
      <c r="B56" s="19">
        <v>2112.08</v>
      </c>
      <c r="C56" s="140">
        <v>362.39</v>
      </c>
      <c r="D56" s="247">
        <f t="shared" si="19"/>
        <v>7.2348335270313599E-3</v>
      </c>
      <c r="E56" s="215">
        <f t="shared" si="20"/>
        <v>1.2699035897913188E-3</v>
      </c>
      <c r="F56" s="52">
        <f t="shared" si="39"/>
        <v>-0.82842032498768992</v>
      </c>
      <c r="H56" s="19">
        <v>390.97800000000007</v>
      </c>
      <c r="I56" s="140">
        <v>84.795999999999992</v>
      </c>
      <c r="J56" s="247">
        <f t="shared" si="21"/>
        <v>8.5876738376972749E-3</v>
      </c>
      <c r="K56" s="215">
        <f t="shared" si="22"/>
        <v>2.1919310179177105E-3</v>
      </c>
      <c r="L56" s="52">
        <f t="shared" si="40"/>
        <v>-0.78311823171636263</v>
      </c>
      <c r="N56" s="27">
        <f t="shared" si="23"/>
        <v>1.8511514715351696</v>
      </c>
      <c r="O56" s="152">
        <f t="shared" si="24"/>
        <v>2.339910041667816</v>
      </c>
      <c r="P56" s="52">
        <f t="shared" si="41"/>
        <v>0.26402948524105185</v>
      </c>
    </row>
    <row r="57" spans="1:16" ht="20.100000000000001" customHeight="1" x14ac:dyDescent="0.25">
      <c r="A57" s="38" t="s">
        <v>195</v>
      </c>
      <c r="B57" s="19">
        <v>1925.3899999999999</v>
      </c>
      <c r="C57" s="140">
        <v>414.02000000000004</v>
      </c>
      <c r="D57" s="247">
        <f t="shared" si="19"/>
        <v>6.5953354629611138E-3</v>
      </c>
      <c r="E57" s="215">
        <f t="shared" si="20"/>
        <v>1.4508277939385796E-3</v>
      </c>
      <c r="F57" s="52">
        <f t="shared" si="25"/>
        <v>-0.78496824020068656</v>
      </c>
      <c r="H57" s="19">
        <v>507.17599999999999</v>
      </c>
      <c r="I57" s="140">
        <v>77.677999999999997</v>
      </c>
      <c r="J57" s="247">
        <f t="shared" si="21"/>
        <v>1.113991597048415E-2</v>
      </c>
      <c r="K57" s="215">
        <f t="shared" si="22"/>
        <v>2.0079345441979804E-3</v>
      </c>
      <c r="L57" s="52">
        <f t="shared" si="26"/>
        <v>-0.84684212186696528</v>
      </c>
      <c r="N57" s="27">
        <f t="shared" si="23"/>
        <v>2.63414684817102</v>
      </c>
      <c r="O57" s="152">
        <f t="shared" si="24"/>
        <v>1.8761895560600936</v>
      </c>
      <c r="P57" s="52">
        <f t="shared" si="8"/>
        <v>-0.28774299072855508</v>
      </c>
    </row>
    <row r="58" spans="1:16" ht="20.100000000000001" customHeight="1" x14ac:dyDescent="0.25">
      <c r="A58" s="38" t="s">
        <v>198</v>
      </c>
      <c r="B58" s="19">
        <v>135.85999999999999</v>
      </c>
      <c r="C58" s="140">
        <v>225.39999999999995</v>
      </c>
      <c r="D58" s="247">
        <f t="shared" si="19"/>
        <v>4.6538222178254635E-4</v>
      </c>
      <c r="E58" s="215">
        <f t="shared" si="20"/>
        <v>7.8985697491366544E-4</v>
      </c>
      <c r="F58" s="52">
        <f t="shared" si="25"/>
        <v>0.65906079788017058</v>
      </c>
      <c r="H58" s="19">
        <v>81.047000000000011</v>
      </c>
      <c r="I58" s="140">
        <v>46.183000000000014</v>
      </c>
      <c r="J58" s="247">
        <f t="shared" si="21"/>
        <v>1.7801646167402026E-3</v>
      </c>
      <c r="K58" s="215">
        <f t="shared" si="22"/>
        <v>1.1938057243324411E-3</v>
      </c>
      <c r="L58" s="52">
        <f t="shared" si="26"/>
        <v>-0.4301701481856206</v>
      </c>
      <c r="N58" s="27">
        <f t="shared" ref="N58" si="42">(H58/B58)*10</f>
        <v>5.965479169733551</v>
      </c>
      <c r="O58" s="152">
        <f t="shared" ref="O58" si="43">(I58/C58)*10</f>
        <v>2.0489352262644198</v>
      </c>
      <c r="P58" s="52">
        <f t="shared" ref="P58" si="44">(O58-N58)/N58</f>
        <v>-0.65653467760647033</v>
      </c>
    </row>
    <row r="59" spans="1:16" ht="20.100000000000001" customHeight="1" x14ac:dyDescent="0.25">
      <c r="A59" s="38" t="s">
        <v>223</v>
      </c>
      <c r="B59" s="19">
        <v>94.050000000000011</v>
      </c>
      <c r="C59" s="140">
        <v>152.47999999999999</v>
      </c>
      <c r="D59" s="247">
        <f t="shared" si="19"/>
        <v>3.2216397731965623E-4</v>
      </c>
      <c r="E59" s="215">
        <f t="shared" si="20"/>
        <v>5.3432738036750542E-4</v>
      </c>
      <c r="F59" s="52">
        <f>(C59-B59)/B59</f>
        <v>0.62126528442317885</v>
      </c>
      <c r="H59" s="19">
        <v>26.685999999999996</v>
      </c>
      <c r="I59" s="140">
        <v>45.02</v>
      </c>
      <c r="J59" s="247">
        <f t="shared" si="21"/>
        <v>5.8614721041283502E-4</v>
      </c>
      <c r="K59" s="215">
        <f t="shared" si="22"/>
        <v>1.1637427995029878E-3</v>
      </c>
      <c r="L59" s="52">
        <f t="shared" si="26"/>
        <v>0.68702690549351753</v>
      </c>
      <c r="N59" s="27">
        <f t="shared" si="23"/>
        <v>2.8374269005847945</v>
      </c>
      <c r="O59" s="152">
        <f t="shared" si="24"/>
        <v>2.9525183630640091</v>
      </c>
      <c r="P59" s="52">
        <f>(O59-N59)/N59</f>
        <v>4.0561912786367872E-2</v>
      </c>
    </row>
    <row r="60" spans="1:16" ht="20.100000000000001" customHeight="1" x14ac:dyDescent="0.25">
      <c r="A60" s="38" t="s">
        <v>192</v>
      </c>
      <c r="B60" s="19">
        <v>234.85999999999999</v>
      </c>
      <c r="C60" s="140">
        <v>286.05</v>
      </c>
      <c r="D60" s="247">
        <f t="shared" si="19"/>
        <v>8.0450219790850015E-4</v>
      </c>
      <c r="E60" s="215">
        <f t="shared" si="20"/>
        <v>1.0023894750401689E-3</v>
      </c>
      <c r="F60" s="52">
        <f>(C60-B60)/B60</f>
        <v>0.21795963552754846</v>
      </c>
      <c r="H60" s="19">
        <v>54.95300000000001</v>
      </c>
      <c r="I60" s="140">
        <v>42.417999999999992</v>
      </c>
      <c r="J60" s="247">
        <f t="shared" si="21"/>
        <v>1.2070204471939044E-3</v>
      </c>
      <c r="K60" s="215">
        <f t="shared" si="22"/>
        <v>1.0964824982078571E-3</v>
      </c>
      <c r="L60" s="52">
        <f t="shared" si="26"/>
        <v>-0.22810401615926365</v>
      </c>
      <c r="N60" s="27">
        <f t="shared" ref="N60" si="45">(H60/B60)*10</f>
        <v>2.3398194669164614</v>
      </c>
      <c r="O60" s="152">
        <f t="shared" ref="O60" si="46">(I60/C60)*10</f>
        <v>1.4828876070617023</v>
      </c>
      <c r="P60" s="52">
        <f>(O60-N60)/N60</f>
        <v>-0.36623845214180967</v>
      </c>
    </row>
    <row r="61" spans="1:16" ht="20.100000000000001" customHeight="1" thickBot="1" x14ac:dyDescent="0.3">
      <c r="A61" s="8" t="s">
        <v>17</v>
      </c>
      <c r="B61" s="19">
        <f>B62-SUM(B39:B60)</f>
        <v>724.15999999985797</v>
      </c>
      <c r="C61" s="140">
        <f>C62-SUM(C39:C60)</f>
        <v>271.01000000000931</v>
      </c>
      <c r="D61" s="247">
        <f t="shared" si="19"/>
        <v>2.4805769890032586E-3</v>
      </c>
      <c r="E61" s="215">
        <f t="shared" si="20"/>
        <v>9.4968562010363741E-4</v>
      </c>
      <c r="F61" s="52">
        <f t="shared" si="25"/>
        <v>-0.62575950066275066</v>
      </c>
      <c r="H61" s="196">
        <f>H62-SUM(H39:H60)</f>
        <v>123.80099999998492</v>
      </c>
      <c r="I61" s="142">
        <f>I62-SUM(I39:I60)</f>
        <v>79.778999999994994</v>
      </c>
      <c r="J61" s="247">
        <f t="shared" si="21"/>
        <v>2.7192389566180978E-3</v>
      </c>
      <c r="K61" s="215">
        <f t="shared" si="22"/>
        <v>2.062244264805487E-3</v>
      </c>
      <c r="L61" s="52">
        <f t="shared" si="26"/>
        <v>-0.35558678847501468</v>
      </c>
      <c r="N61" s="27">
        <f t="shared" si="23"/>
        <v>1.7095807556342411</v>
      </c>
      <c r="O61" s="152">
        <f t="shared" si="24"/>
        <v>2.9437659126966627</v>
      </c>
      <c r="P61" s="52">
        <f t="shared" si="8"/>
        <v>0.72192270122071456</v>
      </c>
    </row>
    <row r="62" spans="1:16" ht="26.25" customHeight="1" thickBot="1" x14ac:dyDescent="0.3">
      <c r="A62" s="12" t="s">
        <v>18</v>
      </c>
      <c r="B62" s="17">
        <v>291932.07999999984</v>
      </c>
      <c r="C62" s="145">
        <v>285368.12000000011</v>
      </c>
      <c r="D62" s="253">
        <f>SUM(D39:D61)</f>
        <v>0.99999999999999989</v>
      </c>
      <c r="E62" s="254">
        <f>SUM(E39:E61)</f>
        <v>0.99999999999999989</v>
      </c>
      <c r="F62" s="57">
        <f t="shared" si="25"/>
        <v>-2.2484545035268935E-2</v>
      </c>
      <c r="G62" s="1"/>
      <c r="H62" s="17">
        <v>45527.812000000005</v>
      </c>
      <c r="I62" s="145">
        <v>38685.523999999983</v>
      </c>
      <c r="J62" s="253">
        <f>SUM(J39:J61)</f>
        <v>0.99999999999999956</v>
      </c>
      <c r="K62" s="254">
        <f>SUM(K39:K61)</f>
        <v>1</v>
      </c>
      <c r="L62" s="57">
        <f t="shared" si="26"/>
        <v>-0.15028809203482085</v>
      </c>
      <c r="M62" s="1"/>
      <c r="N62" s="29">
        <f t="shared" si="23"/>
        <v>1.5595343958087795</v>
      </c>
      <c r="O62" s="146">
        <f t="shared" si="24"/>
        <v>1.3556358012240461</v>
      </c>
      <c r="P62" s="57">
        <f t="shared" si="8"/>
        <v>-0.13074324948055469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L37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172</v>
      </c>
      <c r="B68" s="39">
        <v>112888.62</v>
      </c>
      <c r="C68" s="147">
        <v>175756.43999999997</v>
      </c>
      <c r="D68" s="247">
        <f>B68/$B$96</f>
        <v>0.24774573098645672</v>
      </c>
      <c r="E68" s="246">
        <f>C68/$C$96</f>
        <v>0.37753707702494521</v>
      </c>
      <c r="F68" s="61">
        <f t="shared" ref="F68:F87" si="47">(C68-B68)/B68</f>
        <v>0.55690130679248251</v>
      </c>
      <c r="H68" s="19">
        <v>9495.0400000000009</v>
      </c>
      <c r="I68" s="147">
        <v>18109.168000000001</v>
      </c>
      <c r="J68" s="245">
        <f>H68/$H$96</f>
        <v>0.17161561293889149</v>
      </c>
      <c r="K68" s="246">
        <f>I68/$I$96</f>
        <v>0.29739625254966184</v>
      </c>
      <c r="L68" s="61">
        <f t="shared" ref="L68:L85" si="48">(I68-H68)/H68</f>
        <v>0.9072239822054462</v>
      </c>
      <c r="N68" s="41">
        <f t="shared" ref="N68:N78" si="49">(H68/B68)*10</f>
        <v>0.84109806639500073</v>
      </c>
      <c r="O68" s="149">
        <f t="shared" ref="O68:O78" si="50">(I68/C68)*10</f>
        <v>1.0303558720238077</v>
      </c>
      <c r="P68" s="61">
        <f t="shared" si="8"/>
        <v>0.22501276984261523</v>
      </c>
    </row>
    <row r="69" spans="1:16" ht="20.100000000000001" customHeight="1" x14ac:dyDescent="0.25">
      <c r="A69" s="38" t="s">
        <v>164</v>
      </c>
      <c r="B69" s="19">
        <v>31034.60999999999</v>
      </c>
      <c r="C69" s="140">
        <v>22506.900000000009</v>
      </c>
      <c r="D69" s="247">
        <f t="shared" ref="D69:D95" si="51">B69/$B$96</f>
        <v>6.8108655596370984E-2</v>
      </c>
      <c r="E69" s="215">
        <f t="shared" ref="E69:E95" si="52">C69/$C$96</f>
        <v>4.8346389121745666E-2</v>
      </c>
      <c r="F69" s="52">
        <f t="shared" si="47"/>
        <v>-0.27478064006604186</v>
      </c>
      <c r="H69" s="19">
        <v>6713.9409999999998</v>
      </c>
      <c r="I69" s="140">
        <v>6291.5799999999981</v>
      </c>
      <c r="J69" s="214">
        <f t="shared" ref="J69:J96" si="53">H69/$H$96</f>
        <v>0.12134936766464954</v>
      </c>
      <c r="K69" s="215">
        <f t="shared" ref="K69:K96" si="54">I69/$I$96</f>
        <v>0.10332293093842858</v>
      </c>
      <c r="L69" s="52">
        <f t="shared" si="48"/>
        <v>-6.2908059513779119E-2</v>
      </c>
      <c r="N69" s="40">
        <f t="shared" si="49"/>
        <v>2.1633721190632014</v>
      </c>
      <c r="O69" s="143">
        <f t="shared" si="50"/>
        <v>2.7954005216178128</v>
      </c>
      <c r="P69" s="52">
        <f t="shared" si="8"/>
        <v>0.29214964775837865</v>
      </c>
    </row>
    <row r="70" spans="1:16" ht="20.100000000000001" customHeight="1" x14ac:dyDescent="0.25">
      <c r="A70" s="38" t="s">
        <v>167</v>
      </c>
      <c r="B70" s="19">
        <v>42562.510000000009</v>
      </c>
      <c r="C70" s="140">
        <v>37194.639999999992</v>
      </c>
      <c r="D70" s="247">
        <f t="shared" si="51"/>
        <v>9.3407822263824089E-2</v>
      </c>
      <c r="E70" s="215">
        <f t="shared" si="52"/>
        <v>7.9896677849159367E-2</v>
      </c>
      <c r="F70" s="52">
        <f t="shared" si="47"/>
        <v>-0.12611732719710411</v>
      </c>
      <c r="H70" s="19">
        <v>6450.8520000000008</v>
      </c>
      <c r="I70" s="140">
        <v>6056.7519999999995</v>
      </c>
      <c r="J70" s="214">
        <f t="shared" si="53"/>
        <v>0.11659423445905169</v>
      </c>
      <c r="K70" s="215">
        <f t="shared" si="54"/>
        <v>9.9466488323630836E-2</v>
      </c>
      <c r="L70" s="52">
        <f t="shared" si="48"/>
        <v>-6.1092705273660168E-2</v>
      </c>
      <c r="N70" s="40">
        <f t="shared" si="49"/>
        <v>1.5156183223216861</v>
      </c>
      <c r="O70" s="143">
        <f t="shared" si="50"/>
        <v>1.6283937685645031</v>
      </c>
      <c r="P70" s="52">
        <f t="shared" si="8"/>
        <v>7.4408869688288637E-2</v>
      </c>
    </row>
    <row r="71" spans="1:16" ht="20.100000000000001" customHeight="1" x14ac:dyDescent="0.25">
      <c r="A71" s="38" t="s">
        <v>166</v>
      </c>
      <c r="B71" s="19">
        <v>31466.099999999995</v>
      </c>
      <c r="C71" s="140">
        <v>29524.719999999994</v>
      </c>
      <c r="D71" s="247">
        <f t="shared" si="51"/>
        <v>6.9055604947539845E-2</v>
      </c>
      <c r="E71" s="215">
        <f t="shared" si="52"/>
        <v>6.3421155371489887E-2</v>
      </c>
      <c r="F71" s="52">
        <f t="shared" si="47"/>
        <v>-6.1697509383113934E-2</v>
      </c>
      <c r="H71" s="19">
        <v>5238.1100000000015</v>
      </c>
      <c r="I71" s="140">
        <v>5273.5919999999996</v>
      </c>
      <c r="J71" s="214">
        <f t="shared" si="53"/>
        <v>9.4674846898100185E-2</v>
      </c>
      <c r="K71" s="215">
        <f t="shared" si="54"/>
        <v>8.6605110642072353E-2</v>
      </c>
      <c r="L71" s="52">
        <f t="shared" si="48"/>
        <v>6.7738172737873284E-3</v>
      </c>
      <c r="N71" s="40">
        <f t="shared" si="49"/>
        <v>1.6646835801068458</v>
      </c>
      <c r="O71" s="143">
        <f t="shared" si="50"/>
        <v>1.7861615622434357</v>
      </c>
      <c r="P71" s="52">
        <f t="shared" si="8"/>
        <v>7.2973617081507444E-2</v>
      </c>
    </row>
    <row r="72" spans="1:16" ht="20.100000000000001" customHeight="1" x14ac:dyDescent="0.25">
      <c r="A72" s="38" t="s">
        <v>173</v>
      </c>
      <c r="B72" s="19">
        <v>24390.720000000005</v>
      </c>
      <c r="C72" s="140">
        <v>22366.679999999997</v>
      </c>
      <c r="D72" s="247">
        <f t="shared" si="51"/>
        <v>5.3527953089390151E-2</v>
      </c>
      <c r="E72" s="215">
        <f t="shared" si="52"/>
        <v>4.8045186793452925E-2</v>
      </c>
      <c r="F72" s="52">
        <f t="shared" si="47"/>
        <v>-8.2984020151926949E-2</v>
      </c>
      <c r="H72" s="19">
        <v>4525.0379999999996</v>
      </c>
      <c r="I72" s="140">
        <v>4442.6490000000003</v>
      </c>
      <c r="J72" s="214">
        <f t="shared" si="53"/>
        <v>8.178661384699544E-2</v>
      </c>
      <c r="K72" s="215">
        <f t="shared" si="54"/>
        <v>7.2959020756420315E-2</v>
      </c>
      <c r="L72" s="52">
        <f t="shared" si="48"/>
        <v>-1.8207360910560137E-2</v>
      </c>
      <c r="N72" s="40">
        <f t="shared" si="49"/>
        <v>1.8552293659227768</v>
      </c>
      <c r="O72" s="143">
        <f t="shared" si="50"/>
        <v>1.9862800379850749</v>
      </c>
      <c r="P72" s="52">
        <f t="shared" ref="P72:P78" si="55">(O72-N72)/N72</f>
        <v>7.0638528297073691E-2</v>
      </c>
    </row>
    <row r="73" spans="1:16" ht="20.100000000000001" customHeight="1" x14ac:dyDescent="0.25">
      <c r="A73" s="38" t="s">
        <v>185</v>
      </c>
      <c r="B73" s="19">
        <v>66792.859999999986</v>
      </c>
      <c r="C73" s="140">
        <v>62885.289999999994</v>
      </c>
      <c r="D73" s="247">
        <f t="shared" si="51"/>
        <v>0.14658382683193455</v>
      </c>
      <c r="E73" s="215">
        <f t="shared" si="52"/>
        <v>0.13508198376381553</v>
      </c>
      <c r="F73" s="52">
        <f t="shared" si="47"/>
        <v>-5.8502810030892423E-2</v>
      </c>
      <c r="H73" s="19">
        <v>3622.0059999999999</v>
      </c>
      <c r="I73" s="140">
        <v>4000.6529999999998</v>
      </c>
      <c r="J73" s="214">
        <f t="shared" si="53"/>
        <v>6.5464998542222319E-2</v>
      </c>
      <c r="K73" s="215">
        <f t="shared" si="54"/>
        <v>6.5700379495709699E-2</v>
      </c>
      <c r="L73" s="52">
        <f t="shared" si="48"/>
        <v>0.10454068822635852</v>
      </c>
      <c r="N73" s="40">
        <f t="shared" si="49"/>
        <v>0.54227442873384979</v>
      </c>
      <c r="O73" s="143">
        <f t="shared" si="50"/>
        <v>0.63618264303146255</v>
      </c>
      <c r="P73" s="52">
        <f t="shared" si="55"/>
        <v>0.17317470513385252</v>
      </c>
    </row>
    <row r="74" spans="1:16" ht="20.100000000000001" customHeight="1" x14ac:dyDescent="0.25">
      <c r="A74" s="38" t="s">
        <v>168</v>
      </c>
      <c r="B74" s="19">
        <v>13572.749999999998</v>
      </c>
      <c r="C74" s="140">
        <v>7505.6900000000005</v>
      </c>
      <c r="D74" s="247">
        <f t="shared" si="51"/>
        <v>2.9786801098697371E-2</v>
      </c>
      <c r="E74" s="215">
        <f t="shared" si="52"/>
        <v>1.6122744996743002E-2</v>
      </c>
      <c r="F74" s="52">
        <f t="shared" si="47"/>
        <v>-0.44700300233924578</v>
      </c>
      <c r="H74" s="19">
        <v>2631.5989999999997</v>
      </c>
      <c r="I74" s="140">
        <v>1690.7719999999995</v>
      </c>
      <c r="J74" s="214">
        <f t="shared" si="53"/>
        <v>4.7564146690732619E-2</v>
      </c>
      <c r="K74" s="215">
        <f t="shared" si="54"/>
        <v>2.7766557619648601E-2</v>
      </c>
      <c r="L74" s="52">
        <f t="shared" si="48"/>
        <v>-0.3575115357620976</v>
      </c>
      <c r="N74" s="40">
        <f t="shared" si="49"/>
        <v>1.9388841612790333</v>
      </c>
      <c r="O74" s="143">
        <f t="shared" si="50"/>
        <v>2.2526536534282648</v>
      </c>
      <c r="P74" s="52">
        <f t="shared" si="55"/>
        <v>0.16182993208951982</v>
      </c>
    </row>
    <row r="75" spans="1:16" ht="20.100000000000001" customHeight="1" x14ac:dyDescent="0.25">
      <c r="A75" s="38" t="s">
        <v>201</v>
      </c>
      <c r="B75" s="19">
        <v>19380.139999999996</v>
      </c>
      <c r="C75" s="140">
        <v>17866.68</v>
      </c>
      <c r="D75" s="247">
        <f t="shared" si="51"/>
        <v>4.2531717997083038E-2</v>
      </c>
      <c r="E75" s="215">
        <f t="shared" si="52"/>
        <v>3.8378873305240195E-2</v>
      </c>
      <c r="F75" s="52">
        <f t="shared" si="47"/>
        <v>-7.8093347106883426E-2</v>
      </c>
      <c r="H75" s="19">
        <v>1618.1610000000001</v>
      </c>
      <c r="I75" s="140">
        <v>1650.9019999999998</v>
      </c>
      <c r="J75" s="214">
        <f t="shared" si="53"/>
        <v>2.9247027063478363E-2</v>
      </c>
      <c r="K75" s="215">
        <f t="shared" si="54"/>
        <v>2.7111795976863307E-2</v>
      </c>
      <c r="L75" s="52">
        <f t="shared" si="48"/>
        <v>2.0233462554096755E-2</v>
      </c>
      <c r="N75" s="40">
        <f t="shared" si="49"/>
        <v>0.83495836459385764</v>
      </c>
      <c r="O75" s="143">
        <f t="shared" si="50"/>
        <v>0.92401162387192226</v>
      </c>
      <c r="P75" s="52">
        <f t="shared" si="55"/>
        <v>0.10665592807299093</v>
      </c>
    </row>
    <row r="76" spans="1:16" ht="20.100000000000001" customHeight="1" x14ac:dyDescent="0.25">
      <c r="A76" s="38" t="s">
        <v>178</v>
      </c>
      <c r="B76" s="19">
        <v>6791.8900000000012</v>
      </c>
      <c r="C76" s="140">
        <v>5633.7200000000021</v>
      </c>
      <c r="D76" s="247">
        <f t="shared" si="51"/>
        <v>1.4905503786206314E-2</v>
      </c>
      <c r="E76" s="215">
        <f t="shared" si="52"/>
        <v>1.2101623027736427E-2</v>
      </c>
      <c r="F76" s="52">
        <f t="shared" si="47"/>
        <v>-0.17052249079416759</v>
      </c>
      <c r="H76" s="19">
        <v>1453.5319999999999</v>
      </c>
      <c r="I76" s="140">
        <v>1227.8380000000002</v>
      </c>
      <c r="J76" s="214">
        <f t="shared" si="53"/>
        <v>2.6271483333013112E-2</v>
      </c>
      <c r="K76" s="215">
        <f t="shared" si="54"/>
        <v>2.0164063856388748E-2</v>
      </c>
      <c r="L76" s="52">
        <f t="shared" si="48"/>
        <v>-0.15527281133129489</v>
      </c>
      <c r="N76" s="40">
        <f t="shared" si="49"/>
        <v>2.1400994421287738</v>
      </c>
      <c r="O76" s="143">
        <f t="shared" si="50"/>
        <v>2.1794444878339707</v>
      </c>
      <c r="P76" s="52">
        <f t="shared" si="55"/>
        <v>1.8384681071670246E-2</v>
      </c>
    </row>
    <row r="77" spans="1:16" ht="20.100000000000001" customHeight="1" x14ac:dyDescent="0.25">
      <c r="A77" s="38" t="s">
        <v>184</v>
      </c>
      <c r="B77" s="19">
        <v>11197.609999999997</v>
      </c>
      <c r="C77" s="140">
        <v>6786.88</v>
      </c>
      <c r="D77" s="247">
        <f t="shared" si="51"/>
        <v>2.4574311163970797E-2</v>
      </c>
      <c r="E77" s="215">
        <f t="shared" si="52"/>
        <v>1.4578691041529179E-2</v>
      </c>
      <c r="F77" s="52">
        <f t="shared" si="47"/>
        <v>-0.39389923385436698</v>
      </c>
      <c r="H77" s="19">
        <v>1457.1139999999996</v>
      </c>
      <c r="I77" s="140">
        <v>987.79600000000005</v>
      </c>
      <c r="J77" s="214">
        <f t="shared" si="53"/>
        <v>2.6336225253589227E-2</v>
      </c>
      <c r="K77" s="215">
        <f t="shared" si="54"/>
        <v>1.6221994775438925E-2</v>
      </c>
      <c r="L77" s="52">
        <f t="shared" si="48"/>
        <v>-0.32208735898495222</v>
      </c>
      <c r="N77" s="40">
        <f t="shared" si="49"/>
        <v>1.3012723250765119</v>
      </c>
      <c r="O77" s="143">
        <f t="shared" si="50"/>
        <v>1.4554493375453816</v>
      </c>
      <c r="P77" s="52">
        <f t="shared" si="55"/>
        <v>0.11848174244373057</v>
      </c>
    </row>
    <row r="78" spans="1:16" ht="20.100000000000001" customHeight="1" x14ac:dyDescent="0.25">
      <c r="A78" s="38" t="s">
        <v>200</v>
      </c>
      <c r="B78" s="19">
        <v>6161.89</v>
      </c>
      <c r="C78" s="140">
        <v>5505.08</v>
      </c>
      <c r="D78" s="247">
        <f t="shared" si="51"/>
        <v>1.3522903746260145E-2</v>
      </c>
      <c r="E78" s="215">
        <f t="shared" si="52"/>
        <v>1.182529534615338E-2</v>
      </c>
      <c r="F78" s="52">
        <f t="shared" si="47"/>
        <v>-0.1065922955456849</v>
      </c>
      <c r="H78" s="19">
        <v>906.59300000000007</v>
      </c>
      <c r="I78" s="140">
        <v>980.98399999999992</v>
      </c>
      <c r="J78" s="214">
        <f t="shared" si="53"/>
        <v>1.6385977666350901E-2</v>
      </c>
      <c r="K78" s="215">
        <f t="shared" si="54"/>
        <v>1.6110125291850925E-2</v>
      </c>
      <c r="L78" s="52">
        <f t="shared" si="48"/>
        <v>8.2055564073404322E-2</v>
      </c>
      <c r="N78" s="40">
        <f t="shared" si="49"/>
        <v>1.4712904644516536</v>
      </c>
      <c r="O78" s="143">
        <f t="shared" si="50"/>
        <v>1.7819613883903593</v>
      </c>
      <c r="P78" s="52">
        <f t="shared" si="55"/>
        <v>0.21115539823368057</v>
      </c>
    </row>
    <row r="79" spans="1:16" ht="20.100000000000001" customHeight="1" x14ac:dyDescent="0.25">
      <c r="A79" s="38" t="s">
        <v>199</v>
      </c>
      <c r="B79" s="19">
        <v>3132.44</v>
      </c>
      <c r="C79" s="140">
        <v>3913.5900000000006</v>
      </c>
      <c r="D79" s="247">
        <f t="shared" si="51"/>
        <v>6.8744629668713864E-3</v>
      </c>
      <c r="E79" s="215">
        <f t="shared" si="52"/>
        <v>8.4066639565187808E-3</v>
      </c>
      <c r="F79" s="52">
        <f t="shared" si="47"/>
        <v>0.24937428969110359</v>
      </c>
      <c r="H79" s="19">
        <v>741.61400000000003</v>
      </c>
      <c r="I79" s="140">
        <v>976.48399999999992</v>
      </c>
      <c r="J79" s="214">
        <f t="shared" si="53"/>
        <v>1.3404107952579776E-2</v>
      </c>
      <c r="K79" s="215">
        <f t="shared" si="54"/>
        <v>1.6036224429234074E-2</v>
      </c>
      <c r="L79" s="52">
        <f t="shared" si="48"/>
        <v>0.31670114102484564</v>
      </c>
      <c r="N79" s="40">
        <f t="shared" ref="N79:N83" si="56">(H79/B79)*10</f>
        <v>2.3675281888878956</v>
      </c>
      <c r="O79" s="143">
        <f t="shared" ref="O79:O83" si="57">(I79/C79)*10</f>
        <v>2.4951106273268273</v>
      </c>
      <c r="P79" s="52">
        <f t="shared" ref="P79:P83" si="58">(O79-N79)/N79</f>
        <v>5.3888455916911923E-2</v>
      </c>
    </row>
    <row r="80" spans="1:16" ht="20.100000000000001" customHeight="1" x14ac:dyDescent="0.25">
      <c r="A80" s="38" t="s">
        <v>182</v>
      </c>
      <c r="B80" s="19">
        <v>1526.1699999999996</v>
      </c>
      <c r="C80" s="140">
        <v>1916.9299999999996</v>
      </c>
      <c r="D80" s="247">
        <f t="shared" si="51"/>
        <v>3.3493376237534005E-3</v>
      </c>
      <c r="E80" s="215">
        <f t="shared" si="52"/>
        <v>4.1176991811021444E-3</v>
      </c>
      <c r="F80" s="52">
        <f t="shared" si="47"/>
        <v>0.25603962861280205</v>
      </c>
      <c r="H80" s="19">
        <v>410.697</v>
      </c>
      <c r="I80" s="140">
        <v>938.00599999999997</v>
      </c>
      <c r="J80" s="214">
        <f t="shared" si="53"/>
        <v>7.4230353307794296E-3</v>
      </c>
      <c r="K80" s="215">
        <f t="shared" si="54"/>
        <v>1.5404322786618251E-2</v>
      </c>
      <c r="L80" s="52">
        <f t="shared" si="48"/>
        <v>1.2839368196017988</v>
      </c>
      <c r="N80" s="40">
        <f t="shared" si="56"/>
        <v>2.6910304880845519</v>
      </c>
      <c r="O80" s="143">
        <f t="shared" si="57"/>
        <v>4.8932720547959505</v>
      </c>
      <c r="P80" s="52">
        <f t="shared" si="58"/>
        <v>0.81836366271678018</v>
      </c>
    </row>
    <row r="81" spans="1:16" ht="20.100000000000001" customHeight="1" x14ac:dyDescent="0.25">
      <c r="A81" s="38" t="s">
        <v>206</v>
      </c>
      <c r="B81" s="19">
        <v>32840.42</v>
      </c>
      <c r="C81" s="140">
        <v>26582.399999999994</v>
      </c>
      <c r="D81" s="247">
        <f t="shared" si="51"/>
        <v>7.2071692069601456E-2</v>
      </c>
      <c r="E81" s="215">
        <f t="shared" si="52"/>
        <v>5.7100847037570304E-2</v>
      </c>
      <c r="F81" s="52">
        <f t="shared" si="47"/>
        <v>-0.19055846423401418</v>
      </c>
      <c r="H81" s="19">
        <v>985.22900000000016</v>
      </c>
      <c r="I81" s="140">
        <v>831.6640000000001</v>
      </c>
      <c r="J81" s="214">
        <f t="shared" si="53"/>
        <v>1.7807263447038785E-2</v>
      </c>
      <c r="K81" s="215">
        <f t="shared" si="54"/>
        <v>1.3657930446084656E-2</v>
      </c>
      <c r="L81" s="52">
        <f t="shared" si="48"/>
        <v>-0.15586731612650462</v>
      </c>
      <c r="N81" s="40">
        <f t="shared" si="56"/>
        <v>0.30000499384599838</v>
      </c>
      <c r="O81" s="143">
        <f t="shared" si="57"/>
        <v>0.31286264596123764</v>
      </c>
      <c r="P81" s="52">
        <f t="shared" si="58"/>
        <v>4.285812696117812E-2</v>
      </c>
    </row>
    <row r="82" spans="1:16" ht="20.100000000000001" customHeight="1" x14ac:dyDescent="0.25">
      <c r="A82" s="38" t="s">
        <v>211</v>
      </c>
      <c r="B82" s="19">
        <v>26.78</v>
      </c>
      <c r="C82" s="140">
        <v>92.61</v>
      </c>
      <c r="D82" s="247">
        <f t="shared" si="51"/>
        <v>5.8771474713902177E-5</v>
      </c>
      <c r="E82" s="215">
        <f t="shared" si="52"/>
        <v>1.9893273158741825E-4</v>
      </c>
      <c r="F82" s="52">
        <f t="shared" si="47"/>
        <v>2.4581777445855115</v>
      </c>
      <c r="H82" s="19">
        <v>343.42200000000003</v>
      </c>
      <c r="I82" s="140">
        <v>554.85500000000002</v>
      </c>
      <c r="J82" s="214">
        <f t="shared" si="53"/>
        <v>6.2070909682002389E-3</v>
      </c>
      <c r="K82" s="215">
        <f t="shared" si="54"/>
        <v>9.1120584727273288E-3</v>
      </c>
      <c r="L82" s="52">
        <f t="shared" si="48"/>
        <v>0.61566527479311162</v>
      </c>
      <c r="N82" s="40">
        <f t="shared" si="56"/>
        <v>128.23823749066469</v>
      </c>
      <c r="O82" s="143">
        <f t="shared" si="57"/>
        <v>59.913076341647773</v>
      </c>
      <c r="P82" s="52">
        <f t="shared" si="58"/>
        <v>-0.53279866041507895</v>
      </c>
    </row>
    <row r="83" spans="1:16" ht="20.100000000000001" customHeight="1" x14ac:dyDescent="0.25">
      <c r="A83" s="38" t="s">
        <v>224</v>
      </c>
      <c r="B83" s="19">
        <v>5182.95</v>
      </c>
      <c r="C83" s="140">
        <v>3856.36</v>
      </c>
      <c r="D83" s="247">
        <f t="shared" si="51"/>
        <v>1.137451885244284E-2</v>
      </c>
      <c r="E83" s="215">
        <f t="shared" si="52"/>
        <v>8.2837299296453556E-3</v>
      </c>
      <c r="F83" s="52">
        <f t="shared" si="47"/>
        <v>-0.25595269103502827</v>
      </c>
      <c r="H83" s="19">
        <v>728.49900000000002</v>
      </c>
      <c r="I83" s="140">
        <v>515.11900000000003</v>
      </c>
      <c r="J83" s="214">
        <f t="shared" si="53"/>
        <v>1.3167064320989644E-2</v>
      </c>
      <c r="K83" s="215">
        <f t="shared" si="54"/>
        <v>8.4594974334066177E-3</v>
      </c>
      <c r="L83" s="52">
        <f t="shared" si="48"/>
        <v>-0.29290362787045693</v>
      </c>
      <c r="N83" s="40">
        <f t="shared" si="56"/>
        <v>1.4055682574595549</v>
      </c>
      <c r="O83" s="143">
        <f t="shared" si="57"/>
        <v>1.3357648144882739</v>
      </c>
      <c r="P83" s="52">
        <f t="shared" si="58"/>
        <v>-4.9662079803541405E-2</v>
      </c>
    </row>
    <row r="84" spans="1:16" ht="20.100000000000001" customHeight="1" x14ac:dyDescent="0.25">
      <c r="A84" s="38" t="s">
        <v>225</v>
      </c>
      <c r="B84" s="19">
        <v>1881.2199999999998</v>
      </c>
      <c r="C84" s="140">
        <v>2168.7000000000007</v>
      </c>
      <c r="D84" s="247">
        <f t="shared" si="51"/>
        <v>4.1285315034087769E-3</v>
      </c>
      <c r="E84" s="215">
        <f t="shared" si="52"/>
        <v>4.6585186804193298E-3</v>
      </c>
      <c r="F84" s="52">
        <f t="shared" si="47"/>
        <v>0.15281572596506574</v>
      </c>
      <c r="H84" s="19">
        <v>411.16300000000001</v>
      </c>
      <c r="I84" s="140">
        <v>498.67299999999994</v>
      </c>
      <c r="J84" s="214">
        <f t="shared" si="53"/>
        <v>7.4314579256952512E-3</v>
      </c>
      <c r="K84" s="215">
        <f t="shared" si="54"/>
        <v>8.1894144141628974E-3</v>
      </c>
      <c r="L84" s="52">
        <f t="shared" si="48"/>
        <v>0.21283529889605809</v>
      </c>
      <c r="N84" s="40">
        <f t="shared" ref="N84" si="59">(H84/B84)*10</f>
        <v>2.1856189068795784</v>
      </c>
      <c r="O84" s="143">
        <f t="shared" ref="O84" si="60">(I84/C84)*10</f>
        <v>2.2994097846636223</v>
      </c>
      <c r="P84" s="52">
        <f t="shared" ref="P84" si="61">(O84-N84)/N84</f>
        <v>5.2063457826920012E-2</v>
      </c>
    </row>
    <row r="85" spans="1:16" ht="20.100000000000001" customHeight="1" x14ac:dyDescent="0.25">
      <c r="A85" s="38" t="s">
        <v>202</v>
      </c>
      <c r="B85" s="19">
        <v>3618.65</v>
      </c>
      <c r="C85" s="140">
        <v>3647.2799999999997</v>
      </c>
      <c r="D85" s="247">
        <f t="shared" si="51"/>
        <v>7.9415010072241259E-3</v>
      </c>
      <c r="E85" s="215">
        <f t="shared" si="52"/>
        <v>7.8346115242863487E-3</v>
      </c>
      <c r="F85" s="52">
        <f t="shared" si="47"/>
        <v>7.9117903085403826E-3</v>
      </c>
      <c r="H85" s="19">
        <v>396.58200000000005</v>
      </c>
      <c r="I85" s="140">
        <v>447.68299999999999</v>
      </c>
      <c r="J85" s="214">
        <f t="shared" si="53"/>
        <v>7.1679174611725145E-3</v>
      </c>
      <c r="K85" s="215">
        <f t="shared" si="54"/>
        <v>7.3520355286443998E-3</v>
      </c>
      <c r="L85" s="52">
        <f t="shared" si="48"/>
        <v>0.12885355361564554</v>
      </c>
      <c r="N85" s="40">
        <f t="shared" ref="N85" si="62">(H85/B85)*10</f>
        <v>1.0959390933082782</v>
      </c>
      <c r="O85" s="143">
        <f t="shared" ref="O85" si="63">(I85/C85)*10</f>
        <v>1.2274434647189139</v>
      </c>
      <c r="P85" s="52">
        <f t="shared" ref="P85" si="64">(O85-N85)/N85</f>
        <v>0.11999240853218163</v>
      </c>
    </row>
    <row r="86" spans="1:16" ht="20.100000000000001" customHeight="1" x14ac:dyDescent="0.25">
      <c r="A86" s="38" t="s">
        <v>204</v>
      </c>
      <c r="B86" s="19">
        <v>862.0999999999998</v>
      </c>
      <c r="C86" s="140">
        <v>1458.2899999999997</v>
      </c>
      <c r="D86" s="247">
        <f t="shared" si="51"/>
        <v>1.8919674514882394E-3</v>
      </c>
      <c r="E86" s="215">
        <f t="shared" si="52"/>
        <v>3.1325085103835019E-3</v>
      </c>
      <c r="F86" s="52">
        <f t="shared" si="47"/>
        <v>0.69155550400185606</v>
      </c>
      <c r="H86" s="19">
        <v>234.15299999999996</v>
      </c>
      <c r="I86" s="140">
        <v>392.46100000000001</v>
      </c>
      <c r="J86" s="214">
        <f t="shared" si="53"/>
        <v>4.2321370543441893E-3</v>
      </c>
      <c r="K86" s="215">
        <f t="shared" si="54"/>
        <v>6.4451569874382315E-3</v>
      </c>
      <c r="L86" s="52">
        <f t="shared" ref="L86:L88" si="65">(I86-H86)/H86</f>
        <v>0.67608785708489783</v>
      </c>
      <c r="N86" s="40">
        <f t="shared" ref="N86" si="66">(H86/B86)*10</f>
        <v>2.7160770212272363</v>
      </c>
      <c r="O86" s="143">
        <f t="shared" ref="O86" si="67">(I86/C86)*10</f>
        <v>2.6912411111644468</v>
      </c>
      <c r="P86" s="52">
        <f t="shared" ref="P86" si="68">(O86-N86)/N86</f>
        <v>-9.1440374734173113E-3</v>
      </c>
    </row>
    <row r="87" spans="1:16" ht="20.100000000000001" customHeight="1" x14ac:dyDescent="0.25">
      <c r="A87" s="38" t="s">
        <v>186</v>
      </c>
      <c r="B87" s="19">
        <v>16938.23</v>
      </c>
      <c r="C87" s="140">
        <v>3326.4999999999995</v>
      </c>
      <c r="D87" s="247">
        <f t="shared" si="51"/>
        <v>3.7172694404154563E-2</v>
      </c>
      <c r="E87" s="215">
        <f t="shared" si="52"/>
        <v>7.1455537374532641E-3</v>
      </c>
      <c r="F87" s="52">
        <f t="shared" si="47"/>
        <v>-0.80360994035386224</v>
      </c>
      <c r="H87" s="19">
        <v>3279.1039999999994</v>
      </c>
      <c r="I87" s="140">
        <v>391.20800000000003</v>
      </c>
      <c r="J87" s="214">
        <f t="shared" si="53"/>
        <v>5.9267306177790795E-2</v>
      </c>
      <c r="K87" s="215">
        <f t="shared" si="54"/>
        <v>6.4245797028029171E-3</v>
      </c>
      <c r="L87" s="52">
        <f t="shared" si="65"/>
        <v>-0.88069667811694896</v>
      </c>
      <c r="N87" s="40">
        <f t="shared" ref="N87:N88" si="69">(H87/B87)*10</f>
        <v>1.9359189242323427</v>
      </c>
      <c r="O87" s="143">
        <f t="shared" ref="O87:O88" si="70">(I87/C87)*10</f>
        <v>1.1760348714865476</v>
      </c>
      <c r="P87" s="52">
        <f t="shared" ref="P87:P88" si="71">(O87-N87)/N87</f>
        <v>-0.39251853124330338</v>
      </c>
    </row>
    <row r="88" spans="1:16" ht="20.100000000000001" customHeight="1" x14ac:dyDescent="0.25">
      <c r="A88" s="38" t="s">
        <v>226</v>
      </c>
      <c r="B88" s="19">
        <v>1328.1899999999998</v>
      </c>
      <c r="C88" s="140">
        <v>1173.58</v>
      </c>
      <c r="D88" s="247">
        <f t="shared" si="51"/>
        <v>2.9148500746922225E-3</v>
      </c>
      <c r="E88" s="215">
        <f t="shared" si="52"/>
        <v>2.5209315963326023E-3</v>
      </c>
      <c r="F88" s="52">
        <f>(C88-B88)/B88</f>
        <v>-0.11640653822118817</v>
      </c>
      <c r="H88" s="19">
        <v>297.15199999999999</v>
      </c>
      <c r="I88" s="140">
        <v>277.89500000000004</v>
      </c>
      <c r="J88" s="214">
        <f t="shared" si="53"/>
        <v>5.3707959751636098E-3</v>
      </c>
      <c r="K88" s="215">
        <f t="shared" si="54"/>
        <v>4.5637067148688601E-3</v>
      </c>
      <c r="L88" s="52">
        <f t="shared" si="65"/>
        <v>-6.4805217531768086E-2</v>
      </c>
      <c r="N88" s="40">
        <f t="shared" si="69"/>
        <v>2.2372702700667828</v>
      </c>
      <c r="O88" s="143">
        <f t="shared" si="70"/>
        <v>2.3679254929361444</v>
      </c>
      <c r="P88" s="52">
        <f t="shared" si="71"/>
        <v>5.839939171294737E-2</v>
      </c>
    </row>
    <row r="89" spans="1:16" ht="20.100000000000001" customHeight="1" x14ac:dyDescent="0.25">
      <c r="A89" s="38" t="s">
        <v>227</v>
      </c>
      <c r="B89" s="19">
        <v>1948.42</v>
      </c>
      <c r="C89" s="140">
        <v>1918.73</v>
      </c>
      <c r="D89" s="247">
        <f t="shared" si="51"/>
        <v>4.276008841003035E-3</v>
      </c>
      <c r="E89" s="215">
        <f t="shared" si="52"/>
        <v>4.1215657064974306E-3</v>
      </c>
      <c r="F89" s="52">
        <f t="shared" ref="F89:F94" si="72">(C89-B89)/B89</f>
        <v>-1.5237987702856701E-2</v>
      </c>
      <c r="H89" s="19">
        <v>231.74699999999999</v>
      </c>
      <c r="I89" s="140">
        <v>260.50200000000001</v>
      </c>
      <c r="J89" s="214">
        <f t="shared" si="53"/>
        <v>4.1886504376758057E-3</v>
      </c>
      <c r="K89" s="215">
        <f t="shared" si="54"/>
        <v>4.2780716696477717E-3</v>
      </c>
      <c r="L89" s="52">
        <f t="shared" ref="L89:L94" si="73">(I89-H89)/H89</f>
        <v>0.12407927610713418</v>
      </c>
      <c r="N89" s="40">
        <f t="shared" ref="N89:N94" si="74">(H89/B89)*10</f>
        <v>1.1894098808265157</v>
      </c>
      <c r="O89" s="143">
        <f t="shared" ref="O89:O94" si="75">(I89/C89)*10</f>
        <v>1.3576792982858454</v>
      </c>
      <c r="P89" s="52">
        <f t="shared" ref="P89:P94" si="76">(O89-N89)/N89</f>
        <v>0.14147302807203863</v>
      </c>
    </row>
    <row r="90" spans="1:16" ht="20.100000000000001" customHeight="1" x14ac:dyDescent="0.25">
      <c r="A90" s="38" t="s">
        <v>215</v>
      </c>
      <c r="B90" s="19">
        <v>409.16999999999996</v>
      </c>
      <c r="C90" s="140">
        <v>709.29</v>
      </c>
      <c r="D90" s="247">
        <f t="shared" si="51"/>
        <v>8.9796580689646569E-4</v>
      </c>
      <c r="E90" s="215">
        <f t="shared" si="52"/>
        <v>1.5236043320120925E-3</v>
      </c>
      <c r="F90" s="52">
        <f t="shared" si="72"/>
        <v>0.73348485959381193</v>
      </c>
      <c r="H90" s="19">
        <v>112.51899999999999</v>
      </c>
      <c r="I90" s="140">
        <v>218.61499999999998</v>
      </c>
      <c r="J90" s="214">
        <f t="shared" si="53"/>
        <v>2.0336951874105986E-3</v>
      </c>
      <c r="K90" s="215">
        <f t="shared" si="54"/>
        <v>3.5901860179962056E-3</v>
      </c>
      <c r="L90" s="52">
        <f t="shared" si="73"/>
        <v>0.94291630746807209</v>
      </c>
      <c r="N90" s="40">
        <f t="shared" si="74"/>
        <v>2.7499327907715623</v>
      </c>
      <c r="O90" s="143">
        <f t="shared" si="75"/>
        <v>3.0821666737159692</v>
      </c>
      <c r="P90" s="52">
        <f t="shared" si="76"/>
        <v>0.12081527376208726</v>
      </c>
    </row>
    <row r="91" spans="1:16" ht="20.100000000000001" customHeight="1" x14ac:dyDescent="0.25">
      <c r="A91" s="38" t="s">
        <v>181</v>
      </c>
      <c r="B91" s="19">
        <v>30.34</v>
      </c>
      <c r="C91" s="140">
        <v>134.81</v>
      </c>
      <c r="D91" s="247">
        <f t="shared" si="51"/>
        <v>6.6584262241217021E-5</v>
      </c>
      <c r="E91" s="215">
        <f t="shared" si="52"/>
        <v>2.8958127141021333E-4</v>
      </c>
      <c r="F91" s="52">
        <f t="shared" si="72"/>
        <v>3.4433091628213579</v>
      </c>
      <c r="H91" s="19">
        <v>40.465000000000011</v>
      </c>
      <c r="I91" s="140">
        <v>202.60599999999999</v>
      </c>
      <c r="J91" s="214">
        <f t="shared" si="53"/>
        <v>7.3137404134919341E-4</v>
      </c>
      <c r="K91" s="215">
        <f t="shared" si="54"/>
        <v>3.3272795936332791E-3</v>
      </c>
      <c r="L91" s="52">
        <f t="shared" si="73"/>
        <v>4.0069442728283686</v>
      </c>
      <c r="N91" s="40">
        <f t="shared" si="74"/>
        <v>13.337178642056696</v>
      </c>
      <c r="O91" s="143">
        <f t="shared" si="75"/>
        <v>15.029003783102144</v>
      </c>
      <c r="P91" s="52">
        <f t="shared" si="76"/>
        <v>0.12685030218539206</v>
      </c>
    </row>
    <row r="92" spans="1:16" ht="20.100000000000001" customHeight="1" x14ac:dyDescent="0.25">
      <c r="A92" s="38" t="s">
        <v>209</v>
      </c>
      <c r="B92" s="19">
        <v>1912.2800000000002</v>
      </c>
      <c r="C92" s="140">
        <v>1062.27</v>
      </c>
      <c r="D92" s="247">
        <f t="shared" si="51"/>
        <v>4.1966958799813615E-3</v>
      </c>
      <c r="E92" s="215">
        <f t="shared" si="52"/>
        <v>2.2818299620275002E-3</v>
      </c>
      <c r="F92" s="52">
        <f t="shared" si="72"/>
        <v>-0.44450080532139652</v>
      </c>
      <c r="H92" s="19">
        <v>345.67999999999995</v>
      </c>
      <c r="I92" s="140">
        <v>198.28799999999998</v>
      </c>
      <c r="J92" s="214">
        <f t="shared" si="53"/>
        <v>6.2479025976421377E-3</v>
      </c>
      <c r="K92" s="215">
        <f t="shared" si="54"/>
        <v>3.2563676103489311E-3</v>
      </c>
      <c r="L92" s="52">
        <f t="shared" si="73"/>
        <v>-0.42638278176348066</v>
      </c>
      <c r="N92" s="40">
        <f t="shared" si="74"/>
        <v>1.807685067040391</v>
      </c>
      <c r="O92" s="143">
        <f t="shared" si="75"/>
        <v>1.8666440735406251</v>
      </c>
      <c r="P92" s="52">
        <f t="shared" si="76"/>
        <v>3.2615751258466712E-2</v>
      </c>
    </row>
    <row r="93" spans="1:16" ht="20.100000000000001" customHeight="1" x14ac:dyDescent="0.25">
      <c r="A93" s="38" t="s">
        <v>228</v>
      </c>
      <c r="B93" s="19">
        <v>949.22</v>
      </c>
      <c r="C93" s="140">
        <v>701.66000000000008</v>
      </c>
      <c r="D93" s="247">
        <f t="shared" si="51"/>
        <v>2.0831612855836527E-3</v>
      </c>
      <c r="E93" s="215">
        <f t="shared" si="52"/>
        <v>1.5072145604754122E-3</v>
      </c>
      <c r="F93" s="52">
        <f t="shared" si="72"/>
        <v>-0.26080360717220447</v>
      </c>
      <c r="H93" s="19">
        <v>261.98399999999998</v>
      </c>
      <c r="I93" s="140">
        <v>193.64999999999998</v>
      </c>
      <c r="J93" s="214">
        <f t="shared" si="53"/>
        <v>4.7351611725893247E-3</v>
      </c>
      <c r="K93" s="215">
        <f t="shared" si="54"/>
        <v>3.1802004546118297E-3</v>
      </c>
      <c r="L93" s="52">
        <f t="shared" si="73"/>
        <v>-0.2608327226090143</v>
      </c>
      <c r="N93" s="40">
        <f t="shared" si="74"/>
        <v>2.7599924148248034</v>
      </c>
      <c r="O93" s="143">
        <f t="shared" si="75"/>
        <v>2.7598837043582352</v>
      </c>
      <c r="P93" s="52">
        <f t="shared" si="76"/>
        <v>-3.9387958453915166E-5</v>
      </c>
    </row>
    <row r="94" spans="1:16" ht="20.100000000000001" customHeight="1" x14ac:dyDescent="0.25">
      <c r="A94" s="38" t="s">
        <v>207</v>
      </c>
      <c r="B94" s="19">
        <v>715.51</v>
      </c>
      <c r="C94" s="140">
        <v>1073.92</v>
      </c>
      <c r="D94" s="247">
        <f t="shared" si="51"/>
        <v>1.5702605628283848E-3</v>
      </c>
      <c r="E94" s="215">
        <f t="shared" si="52"/>
        <v>2.3068549736136512E-3</v>
      </c>
      <c r="F94" s="52">
        <f t="shared" si="72"/>
        <v>0.50091543095134949</v>
      </c>
      <c r="H94" s="19">
        <v>120.36300000000001</v>
      </c>
      <c r="I94" s="140">
        <v>181.88800000000001</v>
      </c>
      <c r="J94" s="214">
        <f t="shared" si="53"/>
        <v>2.1754695104142584E-3</v>
      </c>
      <c r="K94" s="215">
        <f t="shared" si="54"/>
        <v>2.9870400221452963E-3</v>
      </c>
      <c r="L94" s="52">
        <f t="shared" si="73"/>
        <v>0.51116206807739906</v>
      </c>
      <c r="N94" s="40">
        <f t="shared" si="74"/>
        <v>1.6821987114086459</v>
      </c>
      <c r="O94" s="143">
        <f t="shared" si="75"/>
        <v>1.6936829558998809</v>
      </c>
      <c r="P94" s="52">
        <f t="shared" si="76"/>
        <v>6.8269250317154065E-3</v>
      </c>
    </row>
    <row r="95" spans="1:16" ht="20.100000000000001" customHeight="1" thickBot="1" x14ac:dyDescent="0.3">
      <c r="A95" s="8" t="s">
        <v>17</v>
      </c>
      <c r="B95" s="19">
        <f>B96-SUM(B68:B94)</f>
        <v>16121.440000000177</v>
      </c>
      <c r="C95" s="140">
        <f>C96-SUM(C68:C94)</f>
        <v>18264.609999999695</v>
      </c>
      <c r="D95" s="247">
        <f t="shared" si="51"/>
        <v>3.5380164425380937E-2</v>
      </c>
      <c r="E95" s="215">
        <f t="shared" si="52"/>
        <v>3.9233654666653871E-2</v>
      </c>
      <c r="F95" s="52">
        <f t="shared" ref="F95" si="77">(C95-B95)/B95</f>
        <v>0.13293911710117051</v>
      </c>
      <c r="H95" s="196">
        <f>H96-SUM(H68:H94)</f>
        <v>2275.0080000000089</v>
      </c>
      <c r="I95" s="119">
        <f>I96-SUM(I68:I94)</f>
        <v>3100.105000000025</v>
      </c>
      <c r="J95" s="214">
        <f t="shared" si="53"/>
        <v>4.1119036082089507E-2</v>
      </c>
      <c r="K95" s="215">
        <f t="shared" si="54"/>
        <v>5.0911207489514526E-2</v>
      </c>
      <c r="L95" s="52">
        <f t="shared" ref="L95" si="78">(I95-H95)/H95</f>
        <v>0.36267872464624867</v>
      </c>
      <c r="N95" s="40">
        <f t="shared" ref="N95:N96" si="79">(H95/B95)*10</f>
        <v>1.4111692255778541</v>
      </c>
      <c r="O95" s="143">
        <f t="shared" ref="O95:O96" si="80">(I95/C95)*10</f>
        <v>1.697328878087228</v>
      </c>
      <c r="P95" s="52">
        <f>(O95-N95)/N95</f>
        <v>0.20278195366129498</v>
      </c>
    </row>
    <row r="96" spans="1:16" ht="26.25" customHeight="1" thickBot="1" x14ac:dyDescent="0.3">
      <c r="A96" s="12" t="s">
        <v>18</v>
      </c>
      <c r="B96" s="17">
        <v>455663.23000000016</v>
      </c>
      <c r="C96" s="145">
        <v>465534.24999999965</v>
      </c>
      <c r="D96" s="243">
        <f>SUM(D68:D95)</f>
        <v>1.0000000000000002</v>
      </c>
      <c r="E96" s="244">
        <f>SUM(E68:E95)</f>
        <v>1</v>
      </c>
      <c r="F96" s="57">
        <f>(C96-B96)/B96</f>
        <v>2.166297245445829E-2</v>
      </c>
      <c r="G96" s="1"/>
      <c r="H96" s="17">
        <v>55327.367000000013</v>
      </c>
      <c r="I96" s="145">
        <v>60892.388000000014</v>
      </c>
      <c r="J96" s="255">
        <f t="shared" si="53"/>
        <v>1</v>
      </c>
      <c r="K96" s="244">
        <f t="shared" si="54"/>
        <v>1</v>
      </c>
      <c r="L96" s="57">
        <f>(I96-H96)/H96</f>
        <v>0.10058351412240527</v>
      </c>
      <c r="M96" s="1"/>
      <c r="N96" s="37">
        <f t="shared" si="79"/>
        <v>1.2142161876875603</v>
      </c>
      <c r="O96" s="150">
        <f t="shared" si="80"/>
        <v>1.3080109143419643</v>
      </c>
      <c r="P96" s="57">
        <f>(O96-N96)/N96</f>
        <v>7.7247139023103678E-2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6" t="s">
        <v>16</v>
      </c>
      <c r="B3" s="350"/>
      <c r="C3" s="350"/>
      <c r="D3" s="353" t="s">
        <v>1</v>
      </c>
      <c r="E3" s="349"/>
      <c r="F3" s="353" t="s">
        <v>104</v>
      </c>
      <c r="G3" s="349"/>
      <c r="H3" s="130" t="s">
        <v>0</v>
      </c>
      <c r="J3" s="355" t="s">
        <v>19</v>
      </c>
      <c r="K3" s="349"/>
      <c r="L3" s="347" t="s">
        <v>104</v>
      </c>
      <c r="M3" s="348"/>
      <c r="N3" s="130" t="s">
        <v>0</v>
      </c>
      <c r="P3" s="361" t="s">
        <v>22</v>
      </c>
      <c r="Q3" s="349"/>
      <c r="R3" s="130" t="s">
        <v>0</v>
      </c>
    </row>
    <row r="4" spans="1:18" x14ac:dyDescent="0.25">
      <c r="A4" s="351"/>
      <c r="B4" s="352"/>
      <c r="C4" s="352"/>
      <c r="D4" s="356" t="s">
        <v>160</v>
      </c>
      <c r="E4" s="358"/>
      <c r="F4" s="356" t="str">
        <f>D4</f>
        <v>jan-ago</v>
      </c>
      <c r="G4" s="358"/>
      <c r="H4" s="131" t="s">
        <v>138</v>
      </c>
      <c r="J4" s="359" t="str">
        <f>D4</f>
        <v>jan-ago</v>
      </c>
      <c r="K4" s="358"/>
      <c r="L4" s="360" t="str">
        <f>D4</f>
        <v>jan-ago</v>
      </c>
      <c r="M4" s="346"/>
      <c r="N4" s="131" t="str">
        <f>H4</f>
        <v>2022/2021</v>
      </c>
      <c r="P4" s="359" t="str">
        <f>D4</f>
        <v>jan-ago</v>
      </c>
      <c r="Q4" s="357"/>
      <c r="R4" s="131" t="str">
        <f>N4</f>
        <v>2022/2021</v>
      </c>
    </row>
    <row r="5" spans="1:18" ht="19.5" customHeight="1" thickBot="1" x14ac:dyDescent="0.3">
      <c r="A5" s="337"/>
      <c r="B5" s="362"/>
      <c r="C5" s="362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5777.640000000004</v>
      </c>
      <c r="E6" s="147">
        <v>4475.8900000000021</v>
      </c>
      <c r="F6" s="248">
        <f>D6/D8</f>
        <v>0.45609802692551221</v>
      </c>
      <c r="G6" s="256">
        <f>E6/E8</f>
        <v>0.31251544811040777</v>
      </c>
      <c r="H6" s="165">
        <f>(E6-D6)/D6</f>
        <v>-0.22530825735075238</v>
      </c>
      <c r="I6" s="1"/>
      <c r="J6" s="19">
        <v>3154.956000000001</v>
      </c>
      <c r="K6" s="147">
        <v>2702.6360000000018</v>
      </c>
      <c r="L6" s="247">
        <f>J6/J8</f>
        <v>0.49127121118338835</v>
      </c>
      <c r="M6" s="246">
        <f>K6/K8</f>
        <v>0.33946086404739617</v>
      </c>
      <c r="N6" s="165">
        <f>(K6-J6)/J6</f>
        <v>-0.1433680850065735</v>
      </c>
      <c r="P6" s="27">
        <f t="shared" ref="P6:Q8" si="0">(J6/D6)*10</f>
        <v>5.4606309842773157</v>
      </c>
      <c r="Q6" s="152">
        <f t="shared" si="0"/>
        <v>6.0382091606362103</v>
      </c>
      <c r="R6" s="165">
        <f>(Q6-P6)/P6</f>
        <v>0.10577132533253092</v>
      </c>
    </row>
    <row r="7" spans="1:18" ht="24" customHeight="1" thickBot="1" x14ac:dyDescent="0.3">
      <c r="A7" s="161" t="s">
        <v>21</v>
      </c>
      <c r="B7" s="1"/>
      <c r="C7" s="1"/>
      <c r="D7" s="117">
        <v>6889.8999999999987</v>
      </c>
      <c r="E7" s="140">
        <v>9846.25000000002</v>
      </c>
      <c r="F7" s="248">
        <f>D7/D8</f>
        <v>0.54390197307448784</v>
      </c>
      <c r="G7" s="228">
        <f>E7/E8</f>
        <v>0.68748455188959234</v>
      </c>
      <c r="H7" s="55">
        <f t="shared" ref="H7:H8" si="1">(E7-D7)/D7</f>
        <v>0.4290846020987274</v>
      </c>
      <c r="J7" s="19">
        <v>3267.0690000000022</v>
      </c>
      <c r="K7" s="140">
        <v>5258.9179999999942</v>
      </c>
      <c r="L7" s="247">
        <f>J7/J8</f>
        <v>0.50872878881661165</v>
      </c>
      <c r="M7" s="215">
        <f>K7/K8</f>
        <v>0.66053913595260383</v>
      </c>
      <c r="N7" s="102">
        <f t="shared" ref="N7:N8" si="2">(K7-J7)/J7</f>
        <v>0.60967460436250065</v>
      </c>
      <c r="P7" s="27">
        <f t="shared" si="0"/>
        <v>4.74182353880318</v>
      </c>
      <c r="Q7" s="152">
        <f t="shared" si="0"/>
        <v>5.3410364351910458</v>
      </c>
      <c r="R7" s="102">
        <f t="shared" ref="R7:R8" si="3">(Q7-P7)/P7</f>
        <v>0.12636760762698163</v>
      </c>
    </row>
    <row r="8" spans="1:18" ht="26.25" customHeight="1" thickBot="1" x14ac:dyDescent="0.3">
      <c r="A8" s="12" t="s">
        <v>12</v>
      </c>
      <c r="B8" s="162"/>
      <c r="C8" s="162"/>
      <c r="D8" s="163">
        <v>12667.540000000003</v>
      </c>
      <c r="E8" s="145">
        <v>14322.140000000021</v>
      </c>
      <c r="F8" s="257">
        <f>SUM(F6:F7)</f>
        <v>1</v>
      </c>
      <c r="G8" s="258">
        <f>SUM(G6:G7)</f>
        <v>1</v>
      </c>
      <c r="H8" s="164">
        <f t="shared" si="1"/>
        <v>0.13061731006967559</v>
      </c>
      <c r="I8" s="1"/>
      <c r="J8" s="17">
        <v>6422.0250000000033</v>
      </c>
      <c r="K8" s="145">
        <v>7961.5539999999964</v>
      </c>
      <c r="L8" s="243">
        <f>SUM(L6:L7)</f>
        <v>1</v>
      </c>
      <c r="M8" s="244">
        <f>SUM(M6:M7)</f>
        <v>1</v>
      </c>
      <c r="N8" s="164">
        <f t="shared" si="2"/>
        <v>0.23972641028335959</v>
      </c>
      <c r="O8" s="1"/>
      <c r="P8" s="29">
        <f t="shared" si="0"/>
        <v>5.0696701964233002</v>
      </c>
      <c r="Q8" s="146">
        <f t="shared" si="0"/>
        <v>5.5589136818938965</v>
      </c>
      <c r="R8" s="164">
        <f t="shared" si="3"/>
        <v>9.6504006476745202E-2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N78" sqref="N78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13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L5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1128.8800000000001</v>
      </c>
      <c r="C7" s="147">
        <v>1869.66</v>
      </c>
      <c r="D7" s="247">
        <f>B7/$B$33</f>
        <v>8.9115960952165937E-2</v>
      </c>
      <c r="E7" s="246">
        <f>C7/$C$33</f>
        <v>0.1305433405901632</v>
      </c>
      <c r="F7" s="52">
        <f>(C7-B7)/B7</f>
        <v>0.65620792289703056</v>
      </c>
      <c r="H7" s="39">
        <v>623.46799999999996</v>
      </c>
      <c r="I7" s="147">
        <v>1073.7190000000001</v>
      </c>
      <c r="J7" s="247">
        <f>H7/$H$33</f>
        <v>9.7082773735698583E-2</v>
      </c>
      <c r="K7" s="246">
        <f>I7/$I$33</f>
        <v>0.13486299282778216</v>
      </c>
      <c r="L7" s="52">
        <f>(I7-H7)/H7</f>
        <v>0.72217178748548461</v>
      </c>
      <c r="N7" s="27">
        <f t="shared" ref="N7:N33" si="0">(H7/B7)*10</f>
        <v>5.522889944015307</v>
      </c>
      <c r="O7" s="151">
        <f t="shared" ref="O7:O33" si="1">(I7/C7)*10</f>
        <v>5.7428569900409698</v>
      </c>
      <c r="P7" s="61">
        <f>(O7-N7)/N7</f>
        <v>3.9828250835239387E-2</v>
      </c>
    </row>
    <row r="8" spans="1:16" ht="20.100000000000001" customHeight="1" x14ac:dyDescent="0.25">
      <c r="A8" s="8" t="s">
        <v>171</v>
      </c>
      <c r="B8" s="19">
        <v>390.27000000000004</v>
      </c>
      <c r="C8" s="140">
        <v>750.4</v>
      </c>
      <c r="D8" s="247">
        <f t="shared" ref="D8:D32" si="2">B8/$B$33</f>
        <v>3.0808665297287399E-2</v>
      </c>
      <c r="E8" s="215">
        <f t="shared" ref="E8:E32" si="3">C8/$C$33</f>
        <v>5.2394404746776667E-2</v>
      </c>
      <c r="F8" s="52">
        <f t="shared" ref="F8:F33" si="4">(C8-B8)/B8</f>
        <v>0.92277141466164425</v>
      </c>
      <c r="H8" s="19">
        <v>562.95399999999995</v>
      </c>
      <c r="I8" s="140">
        <v>1008.3059999999999</v>
      </c>
      <c r="J8" s="247">
        <f t="shared" ref="J8:J32" si="5">H8/$H$33</f>
        <v>8.7659889209400418E-2</v>
      </c>
      <c r="K8" s="215">
        <f t="shared" ref="K8:K32" si="6">I8/$I$33</f>
        <v>0.12664688325922305</v>
      </c>
      <c r="L8" s="52">
        <f t="shared" ref="L8:L31" si="7">(I8-H8)/H8</f>
        <v>0.7910983845927021</v>
      </c>
      <c r="N8" s="27">
        <f t="shared" si="0"/>
        <v>14.424731596074508</v>
      </c>
      <c r="O8" s="152">
        <f t="shared" si="1"/>
        <v>13.436913646055437</v>
      </c>
      <c r="P8" s="52">
        <f t="shared" ref="P8:P64" si="8">(O8-N8)/N8</f>
        <v>-6.8480854804112409E-2</v>
      </c>
    </row>
    <row r="9" spans="1:16" ht="20.100000000000001" customHeight="1" x14ac:dyDescent="0.25">
      <c r="A9" s="8" t="s">
        <v>167</v>
      </c>
      <c r="B9" s="19">
        <v>684.96</v>
      </c>
      <c r="C9" s="140">
        <v>753.01</v>
      </c>
      <c r="D9" s="247">
        <f t="shared" si="2"/>
        <v>5.407206134734921E-2</v>
      </c>
      <c r="E9" s="215">
        <f t="shared" si="3"/>
        <v>5.257664008311607E-2</v>
      </c>
      <c r="F9" s="52">
        <f t="shared" si="4"/>
        <v>9.9348867087129103E-2</v>
      </c>
      <c r="H9" s="19">
        <v>623.76199999999994</v>
      </c>
      <c r="I9" s="140">
        <v>867.16700000000026</v>
      </c>
      <c r="J9" s="247">
        <f t="shared" si="5"/>
        <v>9.7128553688283631E-2</v>
      </c>
      <c r="K9" s="215">
        <f t="shared" si="6"/>
        <v>0.10891931399322299</v>
      </c>
      <c r="L9" s="52">
        <f t="shared" si="7"/>
        <v>0.39022094965708126</v>
      </c>
      <c r="N9" s="27">
        <f t="shared" ref="N9:N15" si="9">(H9/B9)*10</f>
        <v>9.106546367671104</v>
      </c>
      <c r="O9" s="152">
        <f t="shared" ref="O9:O15" si="10">(I9/C9)*10</f>
        <v>11.516009083544711</v>
      </c>
      <c r="P9" s="52">
        <f t="shared" ref="P9:P15" si="11">(O9-N9)/N9</f>
        <v>0.26458578462054216</v>
      </c>
    </row>
    <row r="10" spans="1:16" ht="20.100000000000001" customHeight="1" x14ac:dyDescent="0.25">
      <c r="A10" s="8" t="s">
        <v>172</v>
      </c>
      <c r="B10" s="19">
        <v>692.04000000000008</v>
      </c>
      <c r="C10" s="140">
        <v>2089.81</v>
      </c>
      <c r="D10" s="247">
        <f t="shared" si="2"/>
        <v>5.463097018047703E-2</v>
      </c>
      <c r="E10" s="215">
        <f t="shared" si="3"/>
        <v>0.14591464683350394</v>
      </c>
      <c r="F10" s="52">
        <f t="shared" si="4"/>
        <v>2.0197820935206057</v>
      </c>
      <c r="H10" s="19">
        <v>214.92499999999995</v>
      </c>
      <c r="I10" s="140">
        <v>717.57700000000023</v>
      </c>
      <c r="J10" s="247">
        <f t="shared" si="5"/>
        <v>3.3466858195039709E-2</v>
      </c>
      <c r="K10" s="215">
        <f t="shared" si="6"/>
        <v>9.0130268538026678E-2</v>
      </c>
      <c r="L10" s="52">
        <f t="shared" si="7"/>
        <v>2.3387321158543695</v>
      </c>
      <c r="N10" s="27">
        <f t="shared" si="9"/>
        <v>3.1056730824807803</v>
      </c>
      <c r="O10" s="152">
        <f t="shared" si="10"/>
        <v>3.4336949292040915</v>
      </c>
      <c r="P10" s="52">
        <f t="shared" si="11"/>
        <v>0.10562021114640005</v>
      </c>
    </row>
    <row r="11" spans="1:16" ht="20.100000000000001" customHeight="1" x14ac:dyDescent="0.25">
      <c r="A11" s="8" t="s">
        <v>176</v>
      </c>
      <c r="B11" s="19">
        <v>1906.3099999999995</v>
      </c>
      <c r="C11" s="140">
        <v>985.81999999999971</v>
      </c>
      <c r="D11" s="247">
        <f t="shared" si="2"/>
        <v>0.15048778215817746</v>
      </c>
      <c r="E11" s="215">
        <f t="shared" si="3"/>
        <v>6.8831892440654796E-2</v>
      </c>
      <c r="F11" s="52">
        <f t="shared" si="4"/>
        <v>-0.4828648016324732</v>
      </c>
      <c r="H11" s="19">
        <v>1263.2670000000001</v>
      </c>
      <c r="I11" s="140">
        <v>422.31799999999998</v>
      </c>
      <c r="J11" s="247">
        <f t="shared" si="5"/>
        <v>0.19670851483760957</v>
      </c>
      <c r="K11" s="215">
        <f t="shared" si="6"/>
        <v>5.3044669420065492E-2</v>
      </c>
      <c r="L11" s="52">
        <f t="shared" si="7"/>
        <v>-0.66569379236535109</v>
      </c>
      <c r="N11" s="27">
        <f t="shared" si="9"/>
        <v>6.6267658460586176</v>
      </c>
      <c r="O11" s="152">
        <f t="shared" si="10"/>
        <v>4.2839260716966603</v>
      </c>
      <c r="P11" s="52">
        <f t="shared" si="11"/>
        <v>-0.35354195829258117</v>
      </c>
    </row>
    <row r="12" spans="1:16" ht="20.100000000000001" customHeight="1" x14ac:dyDescent="0.25">
      <c r="A12" s="8" t="s">
        <v>181</v>
      </c>
      <c r="B12" s="19">
        <v>19.029999999999994</v>
      </c>
      <c r="C12" s="140">
        <v>73.970000000000013</v>
      </c>
      <c r="D12" s="247">
        <f t="shared" si="2"/>
        <v>1.5022648438449764E-3</v>
      </c>
      <c r="E12" s="215">
        <f t="shared" si="3"/>
        <v>5.1647309689753082E-3</v>
      </c>
      <c r="F12" s="52">
        <f t="shared" si="4"/>
        <v>2.887020493956912</v>
      </c>
      <c r="H12" s="19">
        <v>85.453999999999994</v>
      </c>
      <c r="I12" s="140">
        <v>342.7589999999999</v>
      </c>
      <c r="J12" s="247">
        <f t="shared" si="5"/>
        <v>1.330639478980539E-2</v>
      </c>
      <c r="K12" s="215">
        <f t="shared" si="6"/>
        <v>4.3051771048717373E-2</v>
      </c>
      <c r="L12" s="52">
        <f t="shared" si="7"/>
        <v>3.0110351768202768</v>
      </c>
      <c r="N12" s="27">
        <f t="shared" si="9"/>
        <v>44.904887020493966</v>
      </c>
      <c r="O12" s="152">
        <f t="shared" si="10"/>
        <v>46.337569284845188</v>
      </c>
      <c r="P12" s="52">
        <f t="shared" si="11"/>
        <v>3.1904818370823769E-2</v>
      </c>
    </row>
    <row r="13" spans="1:16" ht="20.100000000000001" customHeight="1" x14ac:dyDescent="0.25">
      <c r="A13" s="8" t="s">
        <v>182</v>
      </c>
      <c r="B13" s="19">
        <v>222.41000000000003</v>
      </c>
      <c r="C13" s="140">
        <v>535.30999999999995</v>
      </c>
      <c r="D13" s="247">
        <f t="shared" si="2"/>
        <v>1.7557473668920721E-2</v>
      </c>
      <c r="E13" s="215">
        <f t="shared" si="3"/>
        <v>3.7376397661243357E-2</v>
      </c>
      <c r="F13" s="52">
        <f t="shared" si="4"/>
        <v>1.4068612022840694</v>
      </c>
      <c r="H13" s="19">
        <v>148.14699999999996</v>
      </c>
      <c r="I13" s="140">
        <v>337.60599999999999</v>
      </c>
      <c r="J13" s="247">
        <f t="shared" si="5"/>
        <v>2.3068580393256006E-2</v>
      </c>
      <c r="K13" s="215">
        <f t="shared" si="6"/>
        <v>4.2404535596945035E-2</v>
      </c>
      <c r="L13" s="52">
        <f t="shared" si="7"/>
        <v>1.2788581611507495</v>
      </c>
      <c r="N13" s="27">
        <f t="shared" si="9"/>
        <v>6.66098646643586</v>
      </c>
      <c r="O13" s="152">
        <f t="shared" si="10"/>
        <v>6.3067381517251686</v>
      </c>
      <c r="P13" s="52">
        <f t="shared" si="11"/>
        <v>-5.3182560345335979E-2</v>
      </c>
    </row>
    <row r="14" spans="1:16" ht="20.100000000000001" customHeight="1" x14ac:dyDescent="0.25">
      <c r="A14" s="8" t="s">
        <v>165</v>
      </c>
      <c r="B14" s="19">
        <v>1166.8300000000002</v>
      </c>
      <c r="C14" s="140">
        <v>835.76999999999987</v>
      </c>
      <c r="D14" s="247">
        <f t="shared" si="2"/>
        <v>9.2111807028041753E-2</v>
      </c>
      <c r="E14" s="215">
        <f t="shared" si="3"/>
        <v>5.8355106150337864E-2</v>
      </c>
      <c r="F14" s="52">
        <f t="shared" si="4"/>
        <v>-0.28372599264674397</v>
      </c>
      <c r="H14" s="19">
        <v>478.96900000000005</v>
      </c>
      <c r="I14" s="140">
        <v>318.14399999999995</v>
      </c>
      <c r="J14" s="247">
        <f t="shared" si="5"/>
        <v>7.4582238468395859E-2</v>
      </c>
      <c r="K14" s="215">
        <f t="shared" si="6"/>
        <v>3.9960037952389706E-2</v>
      </c>
      <c r="L14" s="52">
        <f t="shared" si="7"/>
        <v>-0.3357732963928774</v>
      </c>
      <c r="N14" s="27">
        <f t="shared" si="9"/>
        <v>4.1048738890841001</v>
      </c>
      <c r="O14" s="152">
        <f t="shared" si="10"/>
        <v>3.8065975088840229</v>
      </c>
      <c r="P14" s="52">
        <f t="shared" si="11"/>
        <v>-7.2663957105544616E-2</v>
      </c>
    </row>
    <row r="15" spans="1:16" ht="20.100000000000001" customHeight="1" x14ac:dyDescent="0.25">
      <c r="A15" s="8" t="s">
        <v>166</v>
      </c>
      <c r="B15" s="19">
        <v>411.72999999999996</v>
      </c>
      <c r="C15" s="140">
        <v>327.76999999999992</v>
      </c>
      <c r="D15" s="247">
        <f t="shared" si="2"/>
        <v>3.2502759020299123E-2</v>
      </c>
      <c r="E15" s="215">
        <f t="shared" si="3"/>
        <v>2.288554643370334E-2</v>
      </c>
      <c r="F15" s="52">
        <f t="shared" si="4"/>
        <v>-0.20392004468948108</v>
      </c>
      <c r="H15" s="19">
        <v>197.255</v>
      </c>
      <c r="I15" s="140">
        <v>235.50599999999997</v>
      </c>
      <c r="J15" s="247">
        <f t="shared" si="5"/>
        <v>3.0715389616203601E-2</v>
      </c>
      <c r="K15" s="215">
        <f t="shared" si="6"/>
        <v>2.9580406036308998E-2</v>
      </c>
      <c r="L15" s="52">
        <f t="shared" si="7"/>
        <v>0.19391650401764202</v>
      </c>
      <c r="N15" s="27">
        <f t="shared" si="9"/>
        <v>4.7908823743715541</v>
      </c>
      <c r="O15" s="152">
        <f t="shared" si="10"/>
        <v>7.1850993074411935</v>
      </c>
      <c r="P15" s="52">
        <f t="shared" si="11"/>
        <v>0.49974446166270192</v>
      </c>
    </row>
    <row r="16" spans="1:16" ht="20.100000000000001" customHeight="1" x14ac:dyDescent="0.25">
      <c r="A16" s="8" t="s">
        <v>168</v>
      </c>
      <c r="B16" s="19">
        <v>337.41</v>
      </c>
      <c r="C16" s="140">
        <v>502.20999999999992</v>
      </c>
      <c r="D16" s="247">
        <f t="shared" si="2"/>
        <v>2.6635795110968665E-2</v>
      </c>
      <c r="E16" s="215">
        <f t="shared" si="3"/>
        <v>3.5065290522226421E-2</v>
      </c>
      <c r="F16" s="52">
        <f t="shared" si="4"/>
        <v>0.48842654337452918</v>
      </c>
      <c r="H16" s="19">
        <v>159.10599999999997</v>
      </c>
      <c r="I16" s="140">
        <v>224.685</v>
      </c>
      <c r="J16" s="247">
        <f t="shared" si="5"/>
        <v>2.4775051482982379E-2</v>
      </c>
      <c r="K16" s="215">
        <f t="shared" si="6"/>
        <v>2.8221249268672935E-2</v>
      </c>
      <c r="L16" s="52">
        <f t="shared" si="7"/>
        <v>0.41217175970736519</v>
      </c>
      <c r="N16" s="27">
        <f t="shared" ref="N16:N19" si="12">(H16/B16)*10</f>
        <v>4.7155093210041183</v>
      </c>
      <c r="O16" s="152">
        <f t="shared" ref="O16:O19" si="13">(I16/C16)*10</f>
        <v>4.4739252503932629</v>
      </c>
      <c r="P16" s="52">
        <f t="shared" ref="P16:P19" si="14">(O16-N16)/N16</f>
        <v>-5.1231808520614396E-2</v>
      </c>
    </row>
    <row r="17" spans="1:16" ht="20.100000000000001" customHeight="1" x14ac:dyDescent="0.25">
      <c r="A17" s="8" t="s">
        <v>173</v>
      </c>
      <c r="B17" s="19">
        <v>312.33999999999992</v>
      </c>
      <c r="C17" s="140">
        <v>399.38</v>
      </c>
      <c r="D17" s="247">
        <f t="shared" si="2"/>
        <v>2.4656721036602203E-2</v>
      </c>
      <c r="E17" s="215">
        <f t="shared" si="3"/>
        <v>2.788549755832578E-2</v>
      </c>
      <c r="F17" s="52">
        <f t="shared" si="4"/>
        <v>0.2786706793878469</v>
      </c>
      <c r="H17" s="19">
        <v>198.82</v>
      </c>
      <c r="I17" s="140">
        <v>194.77599999999998</v>
      </c>
      <c r="J17" s="247">
        <f t="shared" si="5"/>
        <v>3.0959082220950545E-2</v>
      </c>
      <c r="K17" s="215">
        <f t="shared" si="6"/>
        <v>2.4464570610210023E-2</v>
      </c>
      <c r="L17" s="52">
        <f t="shared" si="7"/>
        <v>-2.0340006035610158E-2</v>
      </c>
      <c r="N17" s="27">
        <f t="shared" si="12"/>
        <v>6.3654991355574069</v>
      </c>
      <c r="O17" s="152">
        <f t="shared" si="13"/>
        <v>4.8769592868946869</v>
      </c>
      <c r="P17" s="52">
        <f t="shared" si="14"/>
        <v>-0.23384495339066183</v>
      </c>
    </row>
    <row r="18" spans="1:16" ht="20.100000000000001" customHeight="1" x14ac:dyDescent="0.25">
      <c r="A18" s="8" t="s">
        <v>178</v>
      </c>
      <c r="B18" s="19">
        <v>132.89000000000001</v>
      </c>
      <c r="C18" s="140">
        <v>261.75</v>
      </c>
      <c r="D18" s="247">
        <f t="shared" si="2"/>
        <v>1.049059249072827E-2</v>
      </c>
      <c r="E18" s="215">
        <f t="shared" si="3"/>
        <v>1.8275900109899778E-2</v>
      </c>
      <c r="F18" s="52">
        <f t="shared" si="4"/>
        <v>0.96967416660395789</v>
      </c>
      <c r="H18" s="19">
        <v>109.01900000000001</v>
      </c>
      <c r="I18" s="140">
        <v>183.86500000000001</v>
      </c>
      <c r="J18" s="247">
        <f t="shared" si="5"/>
        <v>1.697579813220907E-2</v>
      </c>
      <c r="K18" s="215">
        <f t="shared" si="6"/>
        <v>2.3094109516810419E-2</v>
      </c>
      <c r="L18" s="52">
        <f t="shared" si="7"/>
        <v>0.68654087819554388</v>
      </c>
      <c r="N18" s="27">
        <f t="shared" si="12"/>
        <v>8.2037023101813524</v>
      </c>
      <c r="O18" s="152">
        <f t="shared" si="13"/>
        <v>7.0244508118433622</v>
      </c>
      <c r="P18" s="52">
        <f t="shared" si="14"/>
        <v>-0.1437462567205125</v>
      </c>
    </row>
    <row r="19" spans="1:16" ht="20.100000000000001" customHeight="1" x14ac:dyDescent="0.25">
      <c r="A19" s="8" t="s">
        <v>226</v>
      </c>
      <c r="B19" s="19">
        <v>277.33999999999997</v>
      </c>
      <c r="C19" s="140">
        <v>763.41000000000008</v>
      </c>
      <c r="D19" s="247">
        <f t="shared" si="2"/>
        <v>2.1893753641196313E-2</v>
      </c>
      <c r="E19" s="215">
        <f t="shared" si="3"/>
        <v>5.3302788549755842E-2</v>
      </c>
      <c r="F19" s="52">
        <f t="shared" si="4"/>
        <v>1.7526141198528886</v>
      </c>
      <c r="H19" s="19">
        <v>62.774000000000008</v>
      </c>
      <c r="I19" s="140">
        <v>179.75900000000001</v>
      </c>
      <c r="J19" s="247">
        <f t="shared" si="5"/>
        <v>9.7747984475301773E-3</v>
      </c>
      <c r="K19" s="215">
        <f t="shared" si="6"/>
        <v>2.2578381054753894E-2</v>
      </c>
      <c r="L19" s="52">
        <f t="shared" si="7"/>
        <v>1.8635900213464174</v>
      </c>
      <c r="N19" s="27">
        <f t="shared" si="12"/>
        <v>2.2634311675200118</v>
      </c>
      <c r="O19" s="152">
        <f t="shared" si="13"/>
        <v>2.3546849006431665</v>
      </c>
      <c r="P19" s="52">
        <f t="shared" si="14"/>
        <v>4.0316548801057298E-2</v>
      </c>
    </row>
    <row r="20" spans="1:16" ht="20.100000000000001" customHeight="1" x14ac:dyDescent="0.25">
      <c r="A20" s="8" t="s">
        <v>175</v>
      </c>
      <c r="B20" s="19">
        <v>625.38</v>
      </c>
      <c r="C20" s="140">
        <v>245.27</v>
      </c>
      <c r="D20" s="247">
        <f t="shared" si="2"/>
        <v>4.9368701421112542E-2</v>
      </c>
      <c r="E20" s="215">
        <f t="shared" si="3"/>
        <v>1.712523407814754E-2</v>
      </c>
      <c r="F20" s="52">
        <f t="shared" si="4"/>
        <v>-0.60780645367616493</v>
      </c>
      <c r="H20" s="19">
        <v>150.59799999999998</v>
      </c>
      <c r="I20" s="140">
        <v>170.74100000000004</v>
      </c>
      <c r="J20" s="247">
        <f t="shared" si="5"/>
        <v>2.3450235712255858E-2</v>
      </c>
      <c r="K20" s="215">
        <f t="shared" si="6"/>
        <v>2.1445687613247374E-2</v>
      </c>
      <c r="L20" s="52">
        <f t="shared" si="7"/>
        <v>0.13375343630061529</v>
      </c>
      <c r="N20" s="27">
        <f t="shared" ref="N20:N31" si="15">(H20/B20)*10</f>
        <v>2.4081038728453095</v>
      </c>
      <c r="O20" s="152">
        <f t="shared" ref="O20:O31" si="16">(I20/C20)*10</f>
        <v>6.9613487177396349</v>
      </c>
      <c r="P20" s="52">
        <f t="shared" ref="P20:P31" si="17">(O20-N20)/N20</f>
        <v>1.8908008480192393</v>
      </c>
    </row>
    <row r="21" spans="1:16" ht="20.100000000000001" customHeight="1" x14ac:dyDescent="0.25">
      <c r="A21" s="8" t="s">
        <v>169</v>
      </c>
      <c r="B21" s="19">
        <v>277.20000000000005</v>
      </c>
      <c r="C21" s="140">
        <v>237.97999999999993</v>
      </c>
      <c r="D21" s="247">
        <f t="shared" si="2"/>
        <v>2.1882701771614697E-2</v>
      </c>
      <c r="E21" s="215">
        <f t="shared" si="3"/>
        <v>1.6616231931820241E-2</v>
      </c>
      <c r="F21" s="52">
        <f t="shared" si="4"/>
        <v>-0.14148629148629188</v>
      </c>
      <c r="H21" s="19">
        <v>131.83600000000001</v>
      </c>
      <c r="I21" s="140">
        <v>145.62199999999996</v>
      </c>
      <c r="J21" s="247">
        <f t="shared" si="5"/>
        <v>2.0528727309532424E-2</v>
      </c>
      <c r="K21" s="215">
        <f t="shared" si="6"/>
        <v>1.8290650292643873E-2</v>
      </c>
      <c r="L21" s="52">
        <f t="shared" si="7"/>
        <v>0.10456931338936211</v>
      </c>
      <c r="N21" s="27">
        <f t="shared" si="15"/>
        <v>4.7559884559884562</v>
      </c>
      <c r="O21" s="152">
        <f t="shared" si="16"/>
        <v>6.1190856374485243</v>
      </c>
      <c r="P21" s="52">
        <f t="shared" si="17"/>
        <v>0.28660649496399382</v>
      </c>
    </row>
    <row r="22" spans="1:16" ht="20.100000000000001" customHeight="1" x14ac:dyDescent="0.25">
      <c r="A22" s="8" t="s">
        <v>187</v>
      </c>
      <c r="B22" s="19">
        <v>203.56</v>
      </c>
      <c r="C22" s="140">
        <v>301.6699999999999</v>
      </c>
      <c r="D22" s="247">
        <f t="shared" si="2"/>
        <v>1.6069418371680688E-2</v>
      </c>
      <c r="E22" s="215">
        <f t="shared" si="3"/>
        <v>2.1063193070309318E-2</v>
      </c>
      <c r="F22" s="52">
        <f t="shared" si="4"/>
        <v>0.48197091766555267</v>
      </c>
      <c r="H22" s="19">
        <v>85.174000000000007</v>
      </c>
      <c r="I22" s="140">
        <v>120.24100000000001</v>
      </c>
      <c r="J22" s="247">
        <f t="shared" si="5"/>
        <v>1.3262794834962488E-2</v>
      </c>
      <c r="K22" s="215">
        <f t="shared" si="6"/>
        <v>1.5102704823706535E-2</v>
      </c>
      <c r="L22" s="52">
        <f t="shared" si="7"/>
        <v>0.41171014628877362</v>
      </c>
      <c r="N22" s="27">
        <f t="shared" ref="N22:N24" si="18">(H22/B22)*10</f>
        <v>4.1842208685399882</v>
      </c>
      <c r="O22" s="152">
        <f t="shared" ref="O22:O24" si="19">(I22/C22)*10</f>
        <v>3.9858454602711593</v>
      </c>
      <c r="P22" s="52">
        <f t="shared" ref="P22:P24" si="20">(O22-N22)/N22</f>
        <v>-4.7410357746733529E-2</v>
      </c>
    </row>
    <row r="23" spans="1:16" ht="20.100000000000001" customHeight="1" x14ac:dyDescent="0.25">
      <c r="A23" s="8" t="s">
        <v>170</v>
      </c>
      <c r="B23" s="19">
        <v>155.01</v>
      </c>
      <c r="C23" s="140">
        <v>268.37</v>
      </c>
      <c r="D23" s="247">
        <f t="shared" si="2"/>
        <v>1.2236787884624796E-2</v>
      </c>
      <c r="E23" s="215">
        <f t="shared" si="3"/>
        <v>1.8738121537703167E-2</v>
      </c>
      <c r="F23" s="52">
        <f t="shared" si="4"/>
        <v>0.73130765757047944</v>
      </c>
      <c r="H23" s="19">
        <v>79.858000000000004</v>
      </c>
      <c r="I23" s="140">
        <v>119.71799999999999</v>
      </c>
      <c r="J23" s="247">
        <f t="shared" si="5"/>
        <v>1.243501854944507E-2</v>
      </c>
      <c r="K23" s="215">
        <f t="shared" si="6"/>
        <v>1.5037014130658416E-2</v>
      </c>
      <c r="L23" s="52">
        <f t="shared" si="7"/>
        <v>0.49913596634025376</v>
      </c>
      <c r="N23" s="27">
        <f t="shared" si="18"/>
        <v>5.1517966582801114</v>
      </c>
      <c r="O23" s="152">
        <f t="shared" si="19"/>
        <v>4.4609308044863436</v>
      </c>
      <c r="P23" s="52">
        <f t="shared" si="20"/>
        <v>-0.13410192591421263</v>
      </c>
    </row>
    <row r="24" spans="1:16" ht="20.100000000000001" customHeight="1" x14ac:dyDescent="0.25">
      <c r="A24" s="8" t="s">
        <v>183</v>
      </c>
      <c r="B24" s="19">
        <v>194.29999999999998</v>
      </c>
      <c r="C24" s="140">
        <v>278.62</v>
      </c>
      <c r="D24" s="247">
        <f t="shared" si="2"/>
        <v>1.5338416140781869E-2</v>
      </c>
      <c r="E24" s="215">
        <f t="shared" si="3"/>
        <v>1.9453796709151008E-2</v>
      </c>
      <c r="F24" s="52">
        <f t="shared" si="4"/>
        <v>0.43396809058157504</v>
      </c>
      <c r="H24" s="19">
        <v>73.848000000000013</v>
      </c>
      <c r="I24" s="140">
        <v>112.02499999999998</v>
      </c>
      <c r="J24" s="247">
        <f t="shared" si="5"/>
        <v>1.1499176661567027E-2</v>
      </c>
      <c r="K24" s="215">
        <f t="shared" si="6"/>
        <v>1.4070745485115093E-2</v>
      </c>
      <c r="L24" s="52">
        <f t="shared" si="7"/>
        <v>0.51696728415122895</v>
      </c>
      <c r="N24" s="27">
        <f t="shared" si="18"/>
        <v>3.8007205352547619</v>
      </c>
      <c r="O24" s="152">
        <f t="shared" si="19"/>
        <v>4.0207092096762604</v>
      </c>
      <c r="P24" s="52">
        <f t="shared" si="20"/>
        <v>5.7880781388930158E-2</v>
      </c>
    </row>
    <row r="25" spans="1:16" ht="20.100000000000001" customHeight="1" x14ac:dyDescent="0.25">
      <c r="A25" s="8" t="s">
        <v>180</v>
      </c>
      <c r="B25" s="19">
        <v>177.52000000000007</v>
      </c>
      <c r="C25" s="140">
        <v>214.33999999999995</v>
      </c>
      <c r="D25" s="247">
        <f t="shared" si="2"/>
        <v>1.4013770629498707E-2</v>
      </c>
      <c r="E25" s="215">
        <f t="shared" si="3"/>
        <v>1.4965640609573706E-2</v>
      </c>
      <c r="F25" s="52">
        <f t="shared" si="4"/>
        <v>0.2074132492113557</v>
      </c>
      <c r="H25" s="19">
        <v>73.87</v>
      </c>
      <c r="I25" s="140">
        <v>92.260999999999981</v>
      </c>
      <c r="J25" s="247">
        <f t="shared" si="5"/>
        <v>1.1502602372304683E-2</v>
      </c>
      <c r="K25" s="215">
        <f t="shared" si="6"/>
        <v>1.1588315547442121E-2</v>
      </c>
      <c r="L25" s="52">
        <f t="shared" si="7"/>
        <v>0.24896439691349637</v>
      </c>
      <c r="N25" s="27">
        <f t="shared" ref="N25:N29" si="21">(H25/B25)*10</f>
        <v>4.1612212708427201</v>
      </c>
      <c r="O25" s="152">
        <f t="shared" ref="O25:O29" si="22">(I25/C25)*10</f>
        <v>4.3044228795371842</v>
      </c>
      <c r="P25" s="52">
        <f t="shared" ref="P25:P29" si="23">(O25-N25)/N25</f>
        <v>3.4413360735672499E-2</v>
      </c>
    </row>
    <row r="26" spans="1:16" ht="20.100000000000001" customHeight="1" x14ac:dyDescent="0.25">
      <c r="A26" s="8" t="s">
        <v>204</v>
      </c>
      <c r="B26" s="19">
        <v>9.14</v>
      </c>
      <c r="C26" s="140">
        <v>44.11</v>
      </c>
      <c r="D26" s="247">
        <f t="shared" si="2"/>
        <v>7.2152919982885393E-4</v>
      </c>
      <c r="E26" s="215">
        <f t="shared" si="3"/>
        <v>3.0798470061038363E-3</v>
      </c>
      <c r="F26" s="52">
        <f t="shared" si="4"/>
        <v>3.8260393873085334</v>
      </c>
      <c r="H26" s="19">
        <v>3.9390000000000001</v>
      </c>
      <c r="I26" s="140">
        <v>88.166999999999987</v>
      </c>
      <c r="J26" s="247">
        <f t="shared" si="5"/>
        <v>6.1335793616499451E-4</v>
      </c>
      <c r="K26" s="215">
        <f t="shared" si="6"/>
        <v>1.1074094328820732E-2</v>
      </c>
      <c r="L26" s="52">
        <f t="shared" ref="L26:L30" si="24">(I26-H26)/H26</f>
        <v>21.383092155369379</v>
      </c>
      <c r="N26" s="27">
        <f t="shared" si="21"/>
        <v>4.3096280087527354</v>
      </c>
      <c r="O26" s="152">
        <f t="shared" si="22"/>
        <v>19.987984583994557</v>
      </c>
      <c r="P26" s="52">
        <f t="shared" si="23"/>
        <v>3.637983729314807</v>
      </c>
    </row>
    <row r="27" spans="1:16" ht="20.100000000000001" customHeight="1" x14ac:dyDescent="0.25">
      <c r="A27" s="8" t="s">
        <v>177</v>
      </c>
      <c r="B27" s="19">
        <v>106.26</v>
      </c>
      <c r="C27" s="140">
        <v>173.76000000000005</v>
      </c>
      <c r="D27" s="247">
        <f t="shared" si="2"/>
        <v>8.3883690124522993E-3</v>
      </c>
      <c r="E27" s="215">
        <f t="shared" si="3"/>
        <v>1.2132265150319718E-2</v>
      </c>
      <c r="F27" s="52">
        <f t="shared" si="4"/>
        <v>0.63523433088650516</v>
      </c>
      <c r="H27" s="19">
        <v>74.413999999999987</v>
      </c>
      <c r="I27" s="140">
        <v>75.097999999999999</v>
      </c>
      <c r="J27" s="247">
        <f t="shared" si="5"/>
        <v>1.1587310855999464E-2</v>
      </c>
      <c r="K27" s="215">
        <f t="shared" si="6"/>
        <v>9.4325806243354023E-3</v>
      </c>
      <c r="L27" s="52">
        <f t="shared" si="24"/>
        <v>9.1918187437849304E-3</v>
      </c>
      <c r="N27" s="27">
        <f t="shared" si="21"/>
        <v>7.0030114812723498</v>
      </c>
      <c r="O27" s="152">
        <f t="shared" si="22"/>
        <v>4.3219383057090228</v>
      </c>
      <c r="P27" s="52">
        <f t="shared" si="23"/>
        <v>-0.38284574896573115</v>
      </c>
    </row>
    <row r="28" spans="1:16" ht="20.100000000000001" customHeight="1" x14ac:dyDescent="0.25">
      <c r="A28" s="8" t="s">
        <v>195</v>
      </c>
      <c r="B28" s="19">
        <v>72.52000000000001</v>
      </c>
      <c r="C28" s="140">
        <v>99.800000000000011</v>
      </c>
      <c r="D28" s="247">
        <f t="shared" si="2"/>
        <v>5.7248684432810162E-3</v>
      </c>
      <c r="E28" s="215">
        <f t="shared" si="3"/>
        <v>6.9682324010238708E-3</v>
      </c>
      <c r="F28" s="52">
        <f t="shared" si="4"/>
        <v>0.3761720904578047</v>
      </c>
      <c r="H28" s="19">
        <v>27.905000000000001</v>
      </c>
      <c r="I28" s="140">
        <v>68.664999999999992</v>
      </c>
      <c r="J28" s="247">
        <f t="shared" si="5"/>
        <v>4.3452026424686905E-3</v>
      </c>
      <c r="K28" s="215">
        <f t="shared" si="6"/>
        <v>8.6245725394816161E-3</v>
      </c>
      <c r="L28" s="52">
        <f t="shared" si="24"/>
        <v>1.4606701308009313</v>
      </c>
      <c r="N28" s="27">
        <f t="shared" ref="N28" si="25">(H28/B28)*10</f>
        <v>3.8479040264754549</v>
      </c>
      <c r="O28" s="152">
        <f t="shared" ref="O28" si="26">(I28/C28)*10</f>
        <v>6.8802605210420831</v>
      </c>
      <c r="P28" s="52">
        <f t="shared" ref="P28" si="27">(O28-N28)/N28</f>
        <v>0.7880540870308973</v>
      </c>
    </row>
    <row r="29" spans="1:16" ht="20.100000000000001" customHeight="1" x14ac:dyDescent="0.25">
      <c r="A29" s="8" t="s">
        <v>201</v>
      </c>
      <c r="B29" s="19">
        <v>169.86</v>
      </c>
      <c r="C29" s="140">
        <v>214.98000000000008</v>
      </c>
      <c r="D29" s="247">
        <f t="shared" si="2"/>
        <v>1.3409075479532727E-2</v>
      </c>
      <c r="E29" s="215">
        <f t="shared" si="3"/>
        <v>1.5010326669059238E-2</v>
      </c>
      <c r="F29" s="52">
        <f t="shared" si="4"/>
        <v>0.26563051925114833</v>
      </c>
      <c r="H29" s="19">
        <v>46.904000000000011</v>
      </c>
      <c r="I29" s="140">
        <v>65.979000000000013</v>
      </c>
      <c r="J29" s="247">
        <f t="shared" si="5"/>
        <v>7.3036152926841602E-3</v>
      </c>
      <c r="K29" s="215">
        <f t="shared" si="6"/>
        <v>8.2872012172498025E-3</v>
      </c>
      <c r="L29" s="52">
        <f t="shared" si="24"/>
        <v>0.40668173290124504</v>
      </c>
      <c r="N29" s="27">
        <f t="shared" si="21"/>
        <v>2.7613328623572357</v>
      </c>
      <c r="O29" s="152">
        <f t="shared" si="22"/>
        <v>3.0690761931342445</v>
      </c>
      <c r="P29" s="52">
        <f t="shared" si="23"/>
        <v>0.11144738650388603</v>
      </c>
    </row>
    <row r="30" spans="1:16" ht="20.100000000000001" customHeight="1" x14ac:dyDescent="0.25">
      <c r="A30" s="8" t="s">
        <v>229</v>
      </c>
      <c r="B30" s="19">
        <v>104.4</v>
      </c>
      <c r="C30" s="140">
        <v>188.1</v>
      </c>
      <c r="D30" s="247">
        <f t="shared" si="2"/>
        <v>8.2415370308678709E-3</v>
      </c>
      <c r="E30" s="215">
        <f t="shared" si="3"/>
        <v>1.3133512170667232E-2</v>
      </c>
      <c r="F30" s="52">
        <f t="shared" si="4"/>
        <v>0.80172413793103436</v>
      </c>
      <c r="H30" s="19">
        <v>31.731999999999999</v>
      </c>
      <c r="I30" s="140">
        <v>53.286999999999999</v>
      </c>
      <c r="J30" s="247">
        <f t="shared" si="5"/>
        <v>4.9411205966965232E-3</v>
      </c>
      <c r="K30" s="215">
        <f t="shared" si="6"/>
        <v>6.6930400773517352E-3</v>
      </c>
      <c r="L30" s="52">
        <f t="shared" si="24"/>
        <v>0.67928274297239377</v>
      </c>
      <c r="N30" s="27">
        <f t="shared" ref="N30" si="28">(H30/B30)*10</f>
        <v>3.0394636015325665</v>
      </c>
      <c r="O30" s="152">
        <f t="shared" ref="O30" si="29">(I30/C30)*10</f>
        <v>2.8329080276448697</v>
      </c>
      <c r="P30" s="52">
        <f t="shared" ref="P30" si="30">(O30-N30)/N30</f>
        <v>-6.7957903422020502E-2</v>
      </c>
    </row>
    <row r="31" spans="1:16" ht="20.100000000000001" customHeight="1" x14ac:dyDescent="0.25">
      <c r="A31" s="8" t="s">
        <v>185</v>
      </c>
      <c r="B31" s="19">
        <v>465.87</v>
      </c>
      <c r="C31" s="140">
        <v>196.73999999999995</v>
      </c>
      <c r="D31" s="247">
        <f t="shared" si="2"/>
        <v>3.6776674871364129E-2</v>
      </c>
      <c r="E31" s="215">
        <f t="shared" si="3"/>
        <v>1.3736773973721802E-2</v>
      </c>
      <c r="F31" s="52">
        <f t="shared" si="4"/>
        <v>-0.57769334792968008</v>
      </c>
      <c r="H31" s="19">
        <v>91.259999999999991</v>
      </c>
      <c r="I31" s="140">
        <v>40.611000000000004</v>
      </c>
      <c r="J31" s="247">
        <f t="shared" si="5"/>
        <v>1.4210470996297891E-2</v>
      </c>
      <c r="K31" s="215">
        <f t="shared" si="6"/>
        <v>5.1008885953671883E-3</v>
      </c>
      <c r="L31" s="52">
        <f t="shared" si="7"/>
        <v>-0.55499671268902029</v>
      </c>
      <c r="N31" s="27">
        <f t="shared" si="15"/>
        <v>1.958915577306974</v>
      </c>
      <c r="O31" s="152">
        <f t="shared" si="16"/>
        <v>2.064196401341873</v>
      </c>
      <c r="P31" s="52">
        <f t="shared" si="17"/>
        <v>5.3744441697499902E-2</v>
      </c>
    </row>
    <row r="32" spans="1:16" ht="20.100000000000001" customHeight="1" thickBot="1" x14ac:dyDescent="0.3">
      <c r="A32" s="8" t="s">
        <v>17</v>
      </c>
      <c r="B32" s="19">
        <f>B33-SUM(B7:B31)</f>
        <v>2424.0800000000017</v>
      </c>
      <c r="C32" s="140">
        <f>C33-SUM(C7:C31)</f>
        <v>1710.130000000001</v>
      </c>
      <c r="D32" s="247">
        <f t="shared" si="2"/>
        <v>0.19136154296730079</v>
      </c>
      <c r="E32" s="215">
        <f t="shared" si="3"/>
        <v>0.11940464204371701</v>
      </c>
      <c r="F32" s="52">
        <f t="shared" si="4"/>
        <v>-0.29452410811524382</v>
      </c>
      <c r="H32" s="19">
        <f>H33-SUM(H7:H31)</f>
        <v>822.76700000000164</v>
      </c>
      <c r="I32" s="140">
        <f>I33-SUM(I7:I31)</f>
        <v>702.95199999999568</v>
      </c>
      <c r="J32" s="247">
        <f t="shared" si="5"/>
        <v>0.12811644302225564</v>
      </c>
      <c r="K32" s="215">
        <f t="shared" si="6"/>
        <v>8.8293315601451164E-2</v>
      </c>
      <c r="L32" s="52">
        <f t="shared" ref="L32:L33" si="31">(I32-H32)/H32</f>
        <v>-0.14562445990177744</v>
      </c>
      <c r="N32" s="27">
        <f t="shared" si="0"/>
        <v>3.3941412824659296</v>
      </c>
      <c r="O32" s="152">
        <f t="shared" si="1"/>
        <v>4.110517913842779</v>
      </c>
      <c r="P32" s="52">
        <f t="shared" si="8"/>
        <v>0.21106270239180605</v>
      </c>
    </row>
    <row r="33" spans="1:16" ht="26.25" customHeight="1" thickBot="1" x14ac:dyDescent="0.3">
      <c r="A33" s="12" t="s">
        <v>18</v>
      </c>
      <c r="B33" s="17">
        <v>12667.54</v>
      </c>
      <c r="C33" s="145">
        <v>14322.14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0.13061731006967403</v>
      </c>
      <c r="G33" s="1"/>
      <c r="H33" s="17">
        <v>6422.0250000000024</v>
      </c>
      <c r="I33" s="145">
        <v>7961.5539999999974</v>
      </c>
      <c r="J33" s="243">
        <f>SUM(J7:J32)</f>
        <v>1.0000000000000002</v>
      </c>
      <c r="K33" s="244">
        <f>SUM(K7:K32)</f>
        <v>0.99999999999999978</v>
      </c>
      <c r="L33" s="57">
        <f t="shared" si="31"/>
        <v>0.23972641028335992</v>
      </c>
      <c r="N33" s="29">
        <f t="shared" si="0"/>
        <v>5.0696701964233002</v>
      </c>
      <c r="O33" s="146">
        <f t="shared" si="1"/>
        <v>5.5589136818939053</v>
      </c>
      <c r="P33" s="57">
        <f t="shared" si="8"/>
        <v>9.6504006476746951E-2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F37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171</v>
      </c>
      <c r="B39" s="39">
        <v>390.27000000000004</v>
      </c>
      <c r="C39" s="147">
        <v>750.4</v>
      </c>
      <c r="D39" s="247">
        <f t="shared" ref="D39:D55" si="32">B39/$B$56</f>
        <v>6.7548341537375142E-2</v>
      </c>
      <c r="E39" s="246">
        <f t="shared" ref="E39:E55" si="33">C39/$C$56</f>
        <v>0.1676538073991988</v>
      </c>
      <c r="F39" s="52">
        <f>(C39-B39)/B39</f>
        <v>0.92277141466164425</v>
      </c>
      <c r="H39" s="39">
        <v>562.95399999999995</v>
      </c>
      <c r="I39" s="147">
        <v>1008.3059999999999</v>
      </c>
      <c r="J39" s="247">
        <f t="shared" ref="J39:J55" si="34">H39/$H$56</f>
        <v>0.17843481810839829</v>
      </c>
      <c r="K39" s="246">
        <f t="shared" ref="K39:K55" si="35">I39/$I$56</f>
        <v>0.3730824276743151</v>
      </c>
      <c r="L39" s="52">
        <f>(I39-H39)/H39</f>
        <v>0.7910983845927021</v>
      </c>
      <c r="N39" s="27">
        <f t="shared" ref="N39:N56" si="36">(H39/B39)*10</f>
        <v>14.424731596074508</v>
      </c>
      <c r="O39" s="151">
        <f t="shared" ref="O39:O56" si="37">(I39/C39)*10</f>
        <v>13.436913646055437</v>
      </c>
      <c r="P39" s="61">
        <f t="shared" si="8"/>
        <v>-6.8480854804112409E-2</v>
      </c>
    </row>
    <row r="40" spans="1:16" ht="20.100000000000001" customHeight="1" x14ac:dyDescent="0.25">
      <c r="A40" s="38" t="s">
        <v>176</v>
      </c>
      <c r="B40" s="19">
        <v>1906.3099999999995</v>
      </c>
      <c r="C40" s="140">
        <v>985.81999999999971</v>
      </c>
      <c r="D40" s="247">
        <f t="shared" si="32"/>
        <v>0.32994613717711724</v>
      </c>
      <c r="E40" s="215">
        <f t="shared" si="33"/>
        <v>0.22025116792414462</v>
      </c>
      <c r="F40" s="52">
        <f t="shared" ref="F40:F56" si="38">(C40-B40)/B40</f>
        <v>-0.4828648016324732</v>
      </c>
      <c r="H40" s="19">
        <v>1263.2670000000001</v>
      </c>
      <c r="I40" s="140">
        <v>422.31799999999998</v>
      </c>
      <c r="J40" s="247">
        <f t="shared" si="34"/>
        <v>0.40040716891138889</v>
      </c>
      <c r="K40" s="215">
        <f t="shared" si="35"/>
        <v>0.15626151653422812</v>
      </c>
      <c r="L40" s="52">
        <f t="shared" ref="L40:L56" si="39">(I40-H40)/H40</f>
        <v>-0.66569379236535109</v>
      </c>
      <c r="N40" s="27">
        <f t="shared" si="36"/>
        <v>6.6267658460586176</v>
      </c>
      <c r="O40" s="152">
        <f t="shared" si="37"/>
        <v>4.2839260716966603</v>
      </c>
      <c r="P40" s="52">
        <f t="shared" si="8"/>
        <v>-0.35354195829258117</v>
      </c>
    </row>
    <row r="41" spans="1:16" ht="20.100000000000001" customHeight="1" x14ac:dyDescent="0.25">
      <c r="A41" s="38" t="s">
        <v>165</v>
      </c>
      <c r="B41" s="19">
        <v>1166.8300000000002</v>
      </c>
      <c r="C41" s="140">
        <v>835.76999999999987</v>
      </c>
      <c r="D41" s="247">
        <f t="shared" si="32"/>
        <v>0.2019561620315562</v>
      </c>
      <c r="E41" s="215">
        <f t="shared" si="33"/>
        <v>0.18672710902189282</v>
      </c>
      <c r="F41" s="52">
        <f t="shared" si="38"/>
        <v>-0.28372599264674397</v>
      </c>
      <c r="H41" s="19">
        <v>478.96900000000005</v>
      </c>
      <c r="I41" s="140">
        <v>318.14399999999995</v>
      </c>
      <c r="J41" s="247">
        <f t="shared" si="34"/>
        <v>0.15181479551537327</v>
      </c>
      <c r="K41" s="215">
        <f t="shared" si="35"/>
        <v>0.11771618523545163</v>
      </c>
      <c r="L41" s="52">
        <f t="shared" si="39"/>
        <v>-0.3357732963928774</v>
      </c>
      <c r="N41" s="27">
        <f t="shared" si="36"/>
        <v>4.1048738890841001</v>
      </c>
      <c r="O41" s="152">
        <f t="shared" si="37"/>
        <v>3.8065975088840229</v>
      </c>
      <c r="P41" s="52">
        <f t="shared" si="8"/>
        <v>-7.2663957105544616E-2</v>
      </c>
    </row>
    <row r="42" spans="1:16" ht="20.100000000000001" customHeight="1" x14ac:dyDescent="0.25">
      <c r="A42" s="38" t="s">
        <v>175</v>
      </c>
      <c r="B42" s="19">
        <v>625.38</v>
      </c>
      <c r="C42" s="140">
        <v>245.27</v>
      </c>
      <c r="D42" s="247">
        <f t="shared" si="32"/>
        <v>0.10824142729557398</v>
      </c>
      <c r="E42" s="215">
        <f t="shared" si="33"/>
        <v>5.4798040166313289E-2</v>
      </c>
      <c r="F42" s="52">
        <f t="shared" ref="F42:F44" si="40">(C42-B42)/B42</f>
        <v>-0.60780645367616493</v>
      </c>
      <c r="H42" s="19">
        <v>150.59799999999998</v>
      </c>
      <c r="I42" s="140">
        <v>170.74100000000004</v>
      </c>
      <c r="J42" s="247">
        <f t="shared" si="34"/>
        <v>4.773378772952775E-2</v>
      </c>
      <c r="K42" s="215">
        <f t="shared" si="35"/>
        <v>6.3175729176996126E-2</v>
      </c>
      <c r="L42" s="52">
        <f t="shared" ref="L42:L54" si="41">(I42-H42)/H42</f>
        <v>0.13375343630061529</v>
      </c>
      <c r="N42" s="27">
        <f t="shared" si="36"/>
        <v>2.4081038728453095</v>
      </c>
      <c r="O42" s="152">
        <f t="shared" si="37"/>
        <v>6.9613487177396349</v>
      </c>
      <c r="P42" s="52">
        <f t="shared" ref="P42:P45" si="42">(O42-N42)/N42</f>
        <v>1.8908008480192393</v>
      </c>
    </row>
    <row r="43" spans="1:16" ht="20.100000000000001" customHeight="1" x14ac:dyDescent="0.25">
      <c r="A43" s="38" t="s">
        <v>169</v>
      </c>
      <c r="B43" s="19">
        <v>277.20000000000005</v>
      </c>
      <c r="C43" s="140">
        <v>237.97999999999993</v>
      </c>
      <c r="D43" s="247">
        <f t="shared" si="32"/>
        <v>4.797806716929405E-2</v>
      </c>
      <c r="E43" s="215">
        <f t="shared" si="33"/>
        <v>5.3169313812448459E-2</v>
      </c>
      <c r="F43" s="52">
        <f t="shared" si="40"/>
        <v>-0.14148629148629188</v>
      </c>
      <c r="H43" s="19">
        <v>131.83600000000001</v>
      </c>
      <c r="I43" s="140">
        <v>145.62199999999996</v>
      </c>
      <c r="J43" s="247">
        <f t="shared" si="34"/>
        <v>4.1786953605692123E-2</v>
      </c>
      <c r="K43" s="215">
        <f t="shared" si="35"/>
        <v>5.3881469794674536E-2</v>
      </c>
      <c r="L43" s="52">
        <f t="shared" si="41"/>
        <v>0.10456931338936211</v>
      </c>
      <c r="N43" s="27">
        <f t="shared" si="36"/>
        <v>4.7559884559884562</v>
      </c>
      <c r="O43" s="152">
        <f t="shared" si="37"/>
        <v>6.1190856374485243</v>
      </c>
      <c r="P43" s="52">
        <f t="shared" si="42"/>
        <v>0.28660649496399382</v>
      </c>
    </row>
    <row r="44" spans="1:16" ht="20.100000000000001" customHeight="1" x14ac:dyDescent="0.25">
      <c r="A44" s="38" t="s">
        <v>170</v>
      </c>
      <c r="B44" s="19">
        <v>155.01</v>
      </c>
      <c r="C44" s="140">
        <v>268.37</v>
      </c>
      <c r="D44" s="247">
        <f t="shared" si="32"/>
        <v>2.6829293621617133E-2</v>
      </c>
      <c r="E44" s="215">
        <f t="shared" si="33"/>
        <v>5.9959024909012504E-2</v>
      </c>
      <c r="F44" s="52">
        <f t="shared" si="40"/>
        <v>0.73130765757047944</v>
      </c>
      <c r="H44" s="19">
        <v>79.858000000000004</v>
      </c>
      <c r="I44" s="140">
        <v>119.71799999999999</v>
      </c>
      <c r="J44" s="247">
        <f t="shared" si="34"/>
        <v>2.5311921941225168E-2</v>
      </c>
      <c r="K44" s="215">
        <f t="shared" si="35"/>
        <v>4.4296753243870071E-2</v>
      </c>
      <c r="L44" s="52">
        <f t="shared" si="41"/>
        <v>0.49913596634025376</v>
      </c>
      <c r="N44" s="27">
        <f t="shared" si="36"/>
        <v>5.1517966582801114</v>
      </c>
      <c r="O44" s="152">
        <f t="shared" si="37"/>
        <v>4.4609308044863436</v>
      </c>
      <c r="P44" s="52">
        <f t="shared" si="42"/>
        <v>-0.13410192591421263</v>
      </c>
    </row>
    <row r="45" spans="1:16" ht="20.100000000000001" customHeight="1" x14ac:dyDescent="0.25">
      <c r="A45" s="38" t="s">
        <v>183</v>
      </c>
      <c r="B45" s="19">
        <v>194.29999999999998</v>
      </c>
      <c r="C45" s="140">
        <v>278.62</v>
      </c>
      <c r="D45" s="247">
        <f t="shared" si="32"/>
        <v>3.3629648091608337E-2</v>
      </c>
      <c r="E45" s="215">
        <f t="shared" si="33"/>
        <v>6.2249072251552198E-2</v>
      </c>
      <c r="F45" s="52">
        <f t="shared" ref="F45:F54" si="43">(C45-B45)/B45</f>
        <v>0.43396809058157504</v>
      </c>
      <c r="H45" s="19">
        <v>73.848000000000013</v>
      </c>
      <c r="I45" s="140">
        <v>112.02499999999998</v>
      </c>
      <c r="J45" s="247">
        <f t="shared" si="34"/>
        <v>2.3406982537949816E-2</v>
      </c>
      <c r="K45" s="215">
        <f t="shared" si="35"/>
        <v>4.1450272992737465E-2</v>
      </c>
      <c r="L45" s="52">
        <f t="shared" si="41"/>
        <v>0.51696728415122895</v>
      </c>
      <c r="N45" s="27">
        <f t="shared" si="36"/>
        <v>3.8007205352547619</v>
      </c>
      <c r="O45" s="152">
        <f t="shared" si="37"/>
        <v>4.0207092096762604</v>
      </c>
      <c r="P45" s="52">
        <f t="shared" si="42"/>
        <v>5.7880781388930158E-2</v>
      </c>
    </row>
    <row r="46" spans="1:16" ht="20.100000000000001" customHeight="1" x14ac:dyDescent="0.25">
      <c r="A46" s="38" t="s">
        <v>180</v>
      </c>
      <c r="B46" s="19">
        <v>177.52000000000007</v>
      </c>
      <c r="C46" s="140">
        <v>214.33999999999995</v>
      </c>
      <c r="D46" s="247">
        <f t="shared" si="32"/>
        <v>3.0725348065992357E-2</v>
      </c>
      <c r="E46" s="215">
        <f t="shared" si="33"/>
        <v>4.7887682673166662E-2</v>
      </c>
      <c r="F46" s="52">
        <f t="shared" si="43"/>
        <v>0.2074132492113557</v>
      </c>
      <c r="H46" s="19">
        <v>73.87</v>
      </c>
      <c r="I46" s="140">
        <v>92.260999999999981</v>
      </c>
      <c r="J46" s="247">
        <f t="shared" si="34"/>
        <v>2.3413955693835347E-2</v>
      </c>
      <c r="K46" s="215">
        <f t="shared" si="35"/>
        <v>3.4137412511340788E-2</v>
      </c>
      <c r="L46" s="52">
        <f t="shared" si="41"/>
        <v>0.24896439691349637</v>
      </c>
      <c r="N46" s="27">
        <f t="shared" ref="N46:N55" si="44">(H46/B46)*10</f>
        <v>4.1612212708427201</v>
      </c>
      <c r="O46" s="152">
        <f t="shared" ref="O46:O55" si="45">(I46/C46)*10</f>
        <v>4.3044228795371842</v>
      </c>
      <c r="P46" s="52">
        <f t="shared" ref="P46:P55" si="46">(O46-N46)/N46</f>
        <v>3.4413360735672499E-2</v>
      </c>
    </row>
    <row r="47" spans="1:16" ht="20.100000000000001" customHeight="1" x14ac:dyDescent="0.25">
      <c r="A47" s="38" t="s">
        <v>177</v>
      </c>
      <c r="B47" s="19">
        <v>106.26</v>
      </c>
      <c r="C47" s="140">
        <v>173.76000000000005</v>
      </c>
      <c r="D47" s="247">
        <f t="shared" si="32"/>
        <v>1.839159241489605E-2</v>
      </c>
      <c r="E47" s="215">
        <f t="shared" si="33"/>
        <v>3.8821329389238796E-2</v>
      </c>
      <c r="F47" s="52">
        <f t="shared" si="43"/>
        <v>0.63523433088650516</v>
      </c>
      <c r="H47" s="19">
        <v>74.413999999999987</v>
      </c>
      <c r="I47" s="140">
        <v>75.097999999999999</v>
      </c>
      <c r="J47" s="247">
        <f t="shared" si="34"/>
        <v>2.3586382821186722E-2</v>
      </c>
      <c r="K47" s="215">
        <f t="shared" si="35"/>
        <v>2.7786945781821906E-2</v>
      </c>
      <c r="L47" s="52">
        <f t="shared" si="41"/>
        <v>9.1918187437849304E-3</v>
      </c>
      <c r="N47" s="27">
        <f t="shared" si="44"/>
        <v>7.0030114812723498</v>
      </c>
      <c r="O47" s="152">
        <f t="shared" si="45"/>
        <v>4.3219383057090228</v>
      </c>
      <c r="P47" s="52">
        <f t="shared" si="46"/>
        <v>-0.38284574896573115</v>
      </c>
    </row>
    <row r="48" spans="1:16" ht="20.100000000000001" customHeight="1" x14ac:dyDescent="0.25">
      <c r="A48" s="38" t="s">
        <v>195</v>
      </c>
      <c r="B48" s="19">
        <v>72.52000000000001</v>
      </c>
      <c r="C48" s="140">
        <v>99.800000000000011</v>
      </c>
      <c r="D48" s="247">
        <f t="shared" si="32"/>
        <v>1.2551837774593089E-2</v>
      </c>
      <c r="E48" s="215">
        <f t="shared" si="33"/>
        <v>2.2297241442484066E-2</v>
      </c>
      <c r="F48" s="52">
        <f t="shared" si="43"/>
        <v>0.3761720904578047</v>
      </c>
      <c r="H48" s="19">
        <v>27.905000000000001</v>
      </c>
      <c r="I48" s="140">
        <v>68.664999999999992</v>
      </c>
      <c r="J48" s="247">
        <f t="shared" si="34"/>
        <v>8.8448143175372321E-3</v>
      </c>
      <c r="K48" s="215">
        <f t="shared" si="35"/>
        <v>2.5406677036789276E-2</v>
      </c>
      <c r="L48" s="52">
        <f t="shared" ref="L48:L52" si="47">(I48-H48)/H48</f>
        <v>1.4606701308009313</v>
      </c>
      <c r="N48" s="27">
        <f t="shared" ref="N48" si="48">(H48/B48)*10</f>
        <v>3.8479040264754549</v>
      </c>
      <c r="O48" s="152">
        <f t="shared" ref="O48" si="49">(I48/C48)*10</f>
        <v>6.8802605210420831</v>
      </c>
      <c r="P48" s="52">
        <f t="shared" ref="P48" si="50">(O48-N48)/N48</f>
        <v>0.7880540870308973</v>
      </c>
    </row>
    <row r="49" spans="1:16" ht="20.100000000000001" customHeight="1" x14ac:dyDescent="0.25">
      <c r="A49" s="38" t="s">
        <v>191</v>
      </c>
      <c r="B49" s="19">
        <v>51.749999999999993</v>
      </c>
      <c r="C49" s="140">
        <v>80.319999999999993</v>
      </c>
      <c r="D49" s="247">
        <f t="shared" si="32"/>
        <v>8.9569443579039197E-3</v>
      </c>
      <c r="E49" s="215">
        <f t="shared" si="33"/>
        <v>1.7945034395393987E-2</v>
      </c>
      <c r="F49" s="52">
        <f t="shared" si="43"/>
        <v>0.55207729468599043</v>
      </c>
      <c r="H49" s="19">
        <v>17.515000000000001</v>
      </c>
      <c r="I49" s="140">
        <v>34.827000000000005</v>
      </c>
      <c r="J49" s="247">
        <f t="shared" si="34"/>
        <v>5.5515829697783412E-3</v>
      </c>
      <c r="K49" s="215">
        <f t="shared" si="35"/>
        <v>1.2886308034082288E-2</v>
      </c>
      <c r="L49" s="52">
        <f t="shared" si="47"/>
        <v>0.98840993434199287</v>
      </c>
      <c r="N49" s="27">
        <f t="shared" ref="N49:N50" si="51">(H49/B49)*10</f>
        <v>3.384541062801933</v>
      </c>
      <c r="O49" s="152">
        <f t="shared" ref="O49:O50" si="52">(I49/C49)*10</f>
        <v>4.336030876494025</v>
      </c>
      <c r="P49" s="52">
        <f t="shared" ref="P49:P50" si="53">(O49-N49)/N49</f>
        <v>0.28112816362298459</v>
      </c>
    </row>
    <row r="50" spans="1:16" ht="20.100000000000001" customHeight="1" x14ac:dyDescent="0.25">
      <c r="A50" s="38" t="s">
        <v>179</v>
      </c>
      <c r="B50" s="19">
        <v>90.5</v>
      </c>
      <c r="C50" s="140">
        <v>100.60000000000001</v>
      </c>
      <c r="D50" s="247">
        <f t="shared" si="32"/>
        <v>1.5663835060682217E-2</v>
      </c>
      <c r="E50" s="215">
        <f t="shared" si="33"/>
        <v>2.2475976844828625E-2</v>
      </c>
      <c r="F50" s="52">
        <f t="shared" si="43"/>
        <v>0.11160220994475148</v>
      </c>
      <c r="H50" s="19">
        <v>27.034000000000002</v>
      </c>
      <c r="I50" s="140">
        <v>33.206000000000003</v>
      </c>
      <c r="J50" s="247">
        <f t="shared" si="34"/>
        <v>8.5687407367963288E-3</v>
      </c>
      <c r="K50" s="215">
        <f t="shared" si="35"/>
        <v>1.2286523231393356E-2</v>
      </c>
      <c r="L50" s="52">
        <f t="shared" si="47"/>
        <v>0.2283050972849005</v>
      </c>
      <c r="N50" s="27">
        <f t="shared" si="51"/>
        <v>2.9871823204419892</v>
      </c>
      <c r="O50" s="152">
        <f t="shared" si="52"/>
        <v>3.3007952286282305</v>
      </c>
      <c r="P50" s="52">
        <f t="shared" si="53"/>
        <v>0.10498619586762906</v>
      </c>
    </row>
    <row r="51" spans="1:16" ht="20.100000000000001" customHeight="1" x14ac:dyDescent="0.25">
      <c r="A51" s="38" t="s">
        <v>189</v>
      </c>
      <c r="B51" s="19">
        <v>156.90000000000006</v>
      </c>
      <c r="C51" s="140">
        <v>53.629999999999995</v>
      </c>
      <c r="D51" s="247">
        <f t="shared" si="32"/>
        <v>2.715641680686233E-2</v>
      </c>
      <c r="E51" s="215">
        <f t="shared" si="33"/>
        <v>1.198197453467355E-2</v>
      </c>
      <c r="F51" s="52">
        <f t="shared" si="43"/>
        <v>-0.65818992989165093</v>
      </c>
      <c r="H51" s="19">
        <v>53.188999999999986</v>
      </c>
      <c r="I51" s="140">
        <v>28.911999999999999</v>
      </c>
      <c r="J51" s="247">
        <f t="shared" si="34"/>
        <v>1.6858872199802463E-2</v>
      </c>
      <c r="K51" s="215">
        <f t="shared" si="35"/>
        <v>1.0697704019335201E-2</v>
      </c>
      <c r="L51" s="52">
        <f t="shared" si="47"/>
        <v>-0.45642896087536883</v>
      </c>
      <c r="N51" s="27">
        <f t="shared" ref="N51" si="54">(H51/B51)*10</f>
        <v>3.389993626513701</v>
      </c>
      <c r="O51" s="152">
        <f t="shared" ref="O51" si="55">(I51/C51)*10</f>
        <v>5.3910124930076453</v>
      </c>
      <c r="P51" s="52">
        <f t="shared" ref="P51" si="56">(O51-N51)/N51</f>
        <v>0.5902721618246255</v>
      </c>
    </row>
    <row r="52" spans="1:16" ht="20.100000000000001" customHeight="1" x14ac:dyDescent="0.25">
      <c r="A52" s="38" t="s">
        <v>192</v>
      </c>
      <c r="B52" s="19">
        <v>27.709999999999997</v>
      </c>
      <c r="C52" s="140">
        <v>45.85</v>
      </c>
      <c r="D52" s="247">
        <f t="shared" si="32"/>
        <v>4.7960759064254611E-3</v>
      </c>
      <c r="E52" s="215">
        <f t="shared" si="33"/>
        <v>1.0243772746872689E-2</v>
      </c>
      <c r="F52" s="52">
        <f t="shared" si="43"/>
        <v>0.65463731504871914</v>
      </c>
      <c r="H52" s="19">
        <v>13.756</v>
      </c>
      <c r="I52" s="140">
        <v>19.325000000000003</v>
      </c>
      <c r="J52" s="247">
        <f t="shared" si="34"/>
        <v>4.3601241982455536E-3</v>
      </c>
      <c r="K52" s="215">
        <f t="shared" si="35"/>
        <v>7.1504264725253458E-3</v>
      </c>
      <c r="L52" s="52">
        <f t="shared" si="47"/>
        <v>0.40484152369874982</v>
      </c>
      <c r="N52" s="27">
        <f t="shared" ref="N52" si="57">(H52/B52)*10</f>
        <v>4.964272825694696</v>
      </c>
      <c r="O52" s="152">
        <f t="shared" ref="O52" si="58">(I52/C52)*10</f>
        <v>4.2148309705561617</v>
      </c>
      <c r="P52" s="52">
        <f t="shared" ref="P52" si="59">(O52-N52)/N52</f>
        <v>-0.15096709658250057</v>
      </c>
    </row>
    <row r="53" spans="1:16" ht="20.100000000000001" customHeight="1" x14ac:dyDescent="0.25">
      <c r="A53" s="38" t="s">
        <v>194</v>
      </c>
      <c r="B53" s="19">
        <v>8.81</v>
      </c>
      <c r="C53" s="140">
        <v>22.019999999999996</v>
      </c>
      <c r="D53" s="247">
        <f t="shared" si="32"/>
        <v>1.5248440539735949E-3</v>
      </c>
      <c r="E53" s="215">
        <f t="shared" si="33"/>
        <v>4.9196919495340576E-3</v>
      </c>
      <c r="F53" s="52">
        <f t="shared" si="43"/>
        <v>1.4994324631101015</v>
      </c>
      <c r="H53" s="19">
        <v>3.742</v>
      </c>
      <c r="I53" s="140">
        <v>15.061000000000002</v>
      </c>
      <c r="J53" s="247">
        <f t="shared" si="34"/>
        <v>1.1860704238030575E-3</v>
      </c>
      <c r="K53" s="215">
        <f t="shared" si="35"/>
        <v>5.5727075344219525E-3</v>
      </c>
      <c r="L53" s="52">
        <f t="shared" ref="L53" si="60">(I53-H53)/H53</f>
        <v>3.0248530197755219</v>
      </c>
      <c r="N53" s="27">
        <f t="shared" ref="N53" si="61">(H53/B53)*10</f>
        <v>4.2474460839954595</v>
      </c>
      <c r="O53" s="152">
        <f t="shared" ref="O53" si="62">(I53/C53)*10</f>
        <v>6.8396911898274313</v>
      </c>
      <c r="P53" s="52">
        <f t="shared" ref="P53" si="63">(O53-N53)/N53</f>
        <v>0.61030677130891697</v>
      </c>
    </row>
    <row r="54" spans="1:16" ht="20.100000000000001" customHeight="1" x14ac:dyDescent="0.25">
      <c r="A54" s="38" t="s">
        <v>196</v>
      </c>
      <c r="B54" s="19">
        <v>69.86</v>
      </c>
      <c r="C54" s="140">
        <v>39.779999999999994</v>
      </c>
      <c r="D54" s="247">
        <f t="shared" si="32"/>
        <v>1.2091442180544306E-2</v>
      </c>
      <c r="E54" s="215">
        <f t="shared" si="33"/>
        <v>8.8876178815833259E-3</v>
      </c>
      <c r="F54" s="52">
        <f t="shared" si="43"/>
        <v>-0.43057543658746072</v>
      </c>
      <c r="H54" s="19">
        <v>25.626999999999999</v>
      </c>
      <c r="I54" s="140">
        <v>13.568</v>
      </c>
      <c r="J54" s="247">
        <f t="shared" si="34"/>
        <v>8.1227757217533277E-3</v>
      </c>
      <c r="K54" s="215">
        <f t="shared" si="35"/>
        <v>5.0202839006066686E-3</v>
      </c>
      <c r="L54" s="52">
        <f t="shared" si="41"/>
        <v>-0.47055839544230693</v>
      </c>
      <c r="N54" s="27">
        <f t="shared" ref="N54" si="64">(H54/B54)*10</f>
        <v>3.6683366733466931</v>
      </c>
      <c r="O54" s="152">
        <f t="shared" ref="O54" si="65">(I54/C54)*10</f>
        <v>3.4107591754650586</v>
      </c>
      <c r="P54" s="52">
        <f t="shared" ref="P54" si="66">(O54-N54)/N54</f>
        <v>-7.0216427993955555E-2</v>
      </c>
    </row>
    <row r="55" spans="1:16" ht="20.100000000000001" customHeight="1" thickBot="1" x14ac:dyDescent="0.3">
      <c r="A55" s="8" t="s">
        <v>17</v>
      </c>
      <c r="B55" s="19">
        <f>B56-SUM(B39:B54)</f>
        <v>300.5099999999984</v>
      </c>
      <c r="C55" s="140">
        <f>C56-SUM(C39:C54)</f>
        <v>43.559999999999491</v>
      </c>
      <c r="D55" s="247">
        <f t="shared" si="32"/>
        <v>5.2012586453984398E-2</v>
      </c>
      <c r="E55" s="215">
        <f t="shared" si="33"/>
        <v>9.7321426576612666E-3</v>
      </c>
      <c r="F55" s="52">
        <f t="shared" ref="F55" si="67">(C55-B55)/B55</f>
        <v>-0.85504642108415785</v>
      </c>
      <c r="H55" s="19">
        <f>H56-SUM(H39:H54)</f>
        <v>96.574000000000979</v>
      </c>
      <c r="I55" s="140">
        <f>I56-SUM(I39:I54)</f>
        <v>24.838999999999032</v>
      </c>
      <c r="J55" s="247">
        <f t="shared" si="34"/>
        <v>3.061025256770648E-2</v>
      </c>
      <c r="K55" s="215">
        <f t="shared" si="35"/>
        <v>9.1906568254100963E-3</v>
      </c>
      <c r="L55" s="52">
        <f t="shared" ref="L55" si="68">(I55-H55)/H55</f>
        <v>-0.74279826868516596</v>
      </c>
      <c r="N55" s="27">
        <f t="shared" si="44"/>
        <v>3.2136700941732887</v>
      </c>
      <c r="O55" s="152">
        <f t="shared" si="45"/>
        <v>5.7022497704314334</v>
      </c>
      <c r="P55" s="52">
        <f t="shared" si="46"/>
        <v>0.77437310095090128</v>
      </c>
    </row>
    <row r="56" spans="1:16" ht="26.25" customHeight="1" thickBot="1" x14ac:dyDescent="0.3">
      <c r="A56" s="12" t="s">
        <v>18</v>
      </c>
      <c r="B56" s="17">
        <v>5777.6399999999994</v>
      </c>
      <c r="C56" s="145">
        <v>4475.8900000000003</v>
      </c>
      <c r="D56" s="253">
        <f>SUM(D39:D55)</f>
        <v>0.99999999999999989</v>
      </c>
      <c r="E56" s="254">
        <f>SUM(E39:E55)</f>
        <v>0.99999999999999967</v>
      </c>
      <c r="F56" s="57">
        <f t="shared" si="38"/>
        <v>-0.22530825735075208</v>
      </c>
      <c r="G56" s="1"/>
      <c r="H56" s="17">
        <v>3154.9560000000006</v>
      </c>
      <c r="I56" s="145">
        <v>2702.6359999999991</v>
      </c>
      <c r="J56" s="253">
        <f>SUM(J39:J55)</f>
        <v>1.0000000000000002</v>
      </c>
      <c r="K56" s="254">
        <f>SUM(K39:K55)</f>
        <v>1.0000000000000002</v>
      </c>
      <c r="L56" s="57">
        <f t="shared" si="39"/>
        <v>-0.14336808500657425</v>
      </c>
      <c r="M56" s="1"/>
      <c r="N56" s="29">
        <f t="shared" si="36"/>
        <v>5.4606309842773193</v>
      </c>
      <c r="O56" s="146">
        <f t="shared" si="37"/>
        <v>6.0382091606362067</v>
      </c>
      <c r="P56" s="57">
        <f t="shared" si="8"/>
        <v>0.10577132533252956</v>
      </c>
    </row>
    <row r="58" spans="1:16" ht="15.75" thickBot="1" x14ac:dyDescent="0.3"/>
    <row r="59" spans="1:16" x14ac:dyDescent="0.25">
      <c r="A59" s="365" t="s">
        <v>15</v>
      </c>
      <c r="B59" s="353" t="s">
        <v>1</v>
      </c>
      <c r="C59" s="349"/>
      <c r="D59" s="353" t="s">
        <v>104</v>
      </c>
      <c r="E59" s="349"/>
      <c r="F59" s="130" t="s">
        <v>0</v>
      </c>
      <c r="H59" s="363" t="s">
        <v>19</v>
      </c>
      <c r="I59" s="364"/>
      <c r="J59" s="353" t="s">
        <v>104</v>
      </c>
      <c r="K59" s="354"/>
      <c r="L59" s="130" t="s">
        <v>0</v>
      </c>
      <c r="N59" s="361" t="s">
        <v>22</v>
      </c>
      <c r="O59" s="349"/>
      <c r="P59" s="130" t="s">
        <v>0</v>
      </c>
    </row>
    <row r="60" spans="1:16" x14ac:dyDescent="0.25">
      <c r="A60" s="366"/>
      <c r="B60" s="356" t="str">
        <f>B5</f>
        <v>jan-ago</v>
      </c>
      <c r="C60" s="358"/>
      <c r="D60" s="356" t="str">
        <f>B5</f>
        <v>jan-ago</v>
      </c>
      <c r="E60" s="358"/>
      <c r="F60" s="131" t="str">
        <f>F37</f>
        <v>2022/2021</v>
      </c>
      <c r="H60" s="359" t="str">
        <f>B5</f>
        <v>jan-ago</v>
      </c>
      <c r="I60" s="358"/>
      <c r="J60" s="356" t="str">
        <f>B5</f>
        <v>jan-ago</v>
      </c>
      <c r="K60" s="357"/>
      <c r="L60" s="131" t="str">
        <f>L37</f>
        <v>2022/2021</v>
      </c>
      <c r="N60" s="359" t="str">
        <f>B5</f>
        <v>jan-ago</v>
      </c>
      <c r="O60" s="357"/>
      <c r="P60" s="131" t="str">
        <f>P37</f>
        <v>2022/2021</v>
      </c>
    </row>
    <row r="61" spans="1:16" ht="19.5" customHeight="1" thickBot="1" x14ac:dyDescent="0.3">
      <c r="A61" s="367"/>
      <c r="B61" s="99">
        <f>B6</f>
        <v>2021</v>
      </c>
      <c r="C61" s="134">
        <f>C6</f>
        <v>2022</v>
      </c>
      <c r="D61" s="99">
        <f>B6</f>
        <v>2021</v>
      </c>
      <c r="E61" s="134">
        <f>C6</f>
        <v>2022</v>
      </c>
      <c r="F61" s="132" t="s">
        <v>1</v>
      </c>
      <c r="H61" s="25">
        <f>B6</f>
        <v>2021</v>
      </c>
      <c r="I61" s="134">
        <f>C6</f>
        <v>2022</v>
      </c>
      <c r="J61" s="99">
        <f>B6</f>
        <v>2021</v>
      </c>
      <c r="K61" s="134">
        <f>C6</f>
        <v>2022</v>
      </c>
      <c r="L61" s="259">
        <v>1000</v>
      </c>
      <c r="N61" s="25">
        <f>B6</f>
        <v>2021</v>
      </c>
      <c r="O61" s="134">
        <f>C6</f>
        <v>2022</v>
      </c>
      <c r="P61" s="132"/>
    </row>
    <row r="62" spans="1:16" ht="20.100000000000001" customHeight="1" x14ac:dyDescent="0.25">
      <c r="A62" s="38" t="s">
        <v>164</v>
      </c>
      <c r="B62" s="39">
        <v>1128.8800000000001</v>
      </c>
      <c r="C62" s="147">
        <v>1869.66</v>
      </c>
      <c r="D62" s="247">
        <f t="shared" ref="D62:D83" si="69">B62/$B$84</f>
        <v>0.16384562910927594</v>
      </c>
      <c r="E62" s="246">
        <f t="shared" ref="E62:E83" si="70">C62/$C$84</f>
        <v>0.18988548939951763</v>
      </c>
      <c r="F62" s="52">
        <f t="shared" ref="F62:F83" si="71">(C62-B62)/B62</f>
        <v>0.65620792289703056</v>
      </c>
      <c r="H62" s="19">
        <v>623.46799999999996</v>
      </c>
      <c r="I62" s="147">
        <v>1073.7190000000001</v>
      </c>
      <c r="J62" s="245">
        <f t="shared" ref="J62:J84" si="72">H62/$H$84</f>
        <v>0.19083404727601408</v>
      </c>
      <c r="K62" s="246">
        <f t="shared" ref="K62:K84" si="73">I62/$I$84</f>
        <v>0.2041710861435756</v>
      </c>
      <c r="L62" s="52">
        <f t="shared" ref="L62:L74" si="74">(I62-H62)/H62</f>
        <v>0.72217178748548461</v>
      </c>
      <c r="N62" s="40">
        <f t="shared" ref="N62" si="75">(H62/B62)*10</f>
        <v>5.522889944015307</v>
      </c>
      <c r="O62" s="143">
        <f t="shared" ref="O62" si="76">(I62/C62)*10</f>
        <v>5.7428569900409698</v>
      </c>
      <c r="P62" s="52">
        <f t="shared" ref="P62" si="77">(O62-N62)/N62</f>
        <v>3.9828250835239387E-2</v>
      </c>
    </row>
    <row r="63" spans="1:16" ht="20.100000000000001" customHeight="1" x14ac:dyDescent="0.25">
      <c r="A63" s="38" t="s">
        <v>167</v>
      </c>
      <c r="B63" s="19">
        <v>684.96</v>
      </c>
      <c r="C63" s="140">
        <v>753.01</v>
      </c>
      <c r="D63" s="247">
        <f t="shared" si="69"/>
        <v>9.9415085850302634E-2</v>
      </c>
      <c r="E63" s="215">
        <f t="shared" si="70"/>
        <v>7.6476831280944541E-2</v>
      </c>
      <c r="F63" s="52">
        <f t="shared" si="71"/>
        <v>9.9348867087129103E-2</v>
      </c>
      <c r="H63" s="19">
        <v>623.76199999999994</v>
      </c>
      <c r="I63" s="140">
        <v>867.16700000000026</v>
      </c>
      <c r="J63" s="214">
        <f t="shared" si="72"/>
        <v>0.19092403619268525</v>
      </c>
      <c r="K63" s="215">
        <f t="shared" si="73"/>
        <v>0.16489456576428849</v>
      </c>
      <c r="L63" s="52">
        <f t="shared" si="74"/>
        <v>0.39022094965708126</v>
      </c>
      <c r="N63" s="40">
        <f t="shared" ref="N63:N64" si="78">(H63/B63)*10</f>
        <v>9.106546367671104</v>
      </c>
      <c r="O63" s="143">
        <f t="shared" ref="O63:O64" si="79">(I63/C63)*10</f>
        <v>11.516009083544711</v>
      </c>
      <c r="P63" s="52">
        <f t="shared" si="8"/>
        <v>0.26458578462054216</v>
      </c>
    </row>
    <row r="64" spans="1:16" ht="20.100000000000001" customHeight="1" x14ac:dyDescent="0.25">
      <c r="A64" s="38" t="s">
        <v>172</v>
      </c>
      <c r="B64" s="19">
        <v>692.04000000000008</v>
      </c>
      <c r="C64" s="140">
        <v>2089.81</v>
      </c>
      <c r="D64" s="247">
        <f t="shared" si="69"/>
        <v>0.10044267696192981</v>
      </c>
      <c r="E64" s="215">
        <f t="shared" si="70"/>
        <v>0.21224425542719313</v>
      </c>
      <c r="F64" s="52">
        <f t="shared" si="71"/>
        <v>2.0197820935206057</v>
      </c>
      <c r="H64" s="19">
        <v>214.92499999999995</v>
      </c>
      <c r="I64" s="140">
        <v>717.57700000000023</v>
      </c>
      <c r="J64" s="214">
        <f t="shared" si="72"/>
        <v>6.578526501889001E-2</v>
      </c>
      <c r="K64" s="215">
        <f t="shared" si="73"/>
        <v>0.13644955102931827</v>
      </c>
      <c r="L64" s="52">
        <f t="shared" si="74"/>
        <v>2.3387321158543695</v>
      </c>
      <c r="N64" s="40">
        <f t="shared" si="78"/>
        <v>3.1056730824807803</v>
      </c>
      <c r="O64" s="143">
        <f t="shared" si="79"/>
        <v>3.4336949292040915</v>
      </c>
      <c r="P64" s="52">
        <f t="shared" si="8"/>
        <v>0.10562021114640005</v>
      </c>
    </row>
    <row r="65" spans="1:16" ht="20.100000000000001" customHeight="1" x14ac:dyDescent="0.25">
      <c r="A65" s="38" t="s">
        <v>181</v>
      </c>
      <c r="B65" s="19">
        <v>19.029999999999994</v>
      </c>
      <c r="C65" s="140">
        <v>73.970000000000013</v>
      </c>
      <c r="D65" s="247">
        <f t="shared" si="69"/>
        <v>2.7620139624667988E-3</v>
      </c>
      <c r="E65" s="215">
        <f t="shared" si="70"/>
        <v>7.5125047606956988E-3</v>
      </c>
      <c r="F65" s="52">
        <f t="shared" si="71"/>
        <v>2.887020493956912</v>
      </c>
      <c r="H65" s="19">
        <v>85.453999999999994</v>
      </c>
      <c r="I65" s="140">
        <v>342.7589999999999</v>
      </c>
      <c r="J65" s="214">
        <f t="shared" si="72"/>
        <v>2.6156166276255569E-2</v>
      </c>
      <c r="K65" s="215">
        <f t="shared" si="73"/>
        <v>6.5176715058116508E-2</v>
      </c>
      <c r="L65" s="52">
        <f t="shared" si="74"/>
        <v>3.0110351768202768</v>
      </c>
      <c r="N65" s="40">
        <f t="shared" ref="N65:N67" si="80">(H65/B65)*10</f>
        <v>44.904887020493966</v>
      </c>
      <c r="O65" s="143">
        <f t="shared" ref="O65:O67" si="81">(I65/C65)*10</f>
        <v>46.337569284845188</v>
      </c>
      <c r="P65" s="52">
        <f t="shared" ref="P65:P67" si="82">(O65-N65)/N65</f>
        <v>3.1904818370823769E-2</v>
      </c>
    </row>
    <row r="66" spans="1:16" ht="20.100000000000001" customHeight="1" x14ac:dyDescent="0.25">
      <c r="A66" s="38" t="s">
        <v>182</v>
      </c>
      <c r="B66" s="19">
        <v>222.41000000000003</v>
      </c>
      <c r="C66" s="140">
        <v>535.30999999999995</v>
      </c>
      <c r="D66" s="247">
        <f t="shared" si="69"/>
        <v>3.2280584623869735E-2</v>
      </c>
      <c r="E66" s="215">
        <f t="shared" si="70"/>
        <v>5.4366890948330589E-2</v>
      </c>
      <c r="F66" s="52">
        <f t="shared" si="71"/>
        <v>1.4068612022840694</v>
      </c>
      <c r="H66" s="19">
        <v>148.14699999999996</v>
      </c>
      <c r="I66" s="140">
        <v>337.60599999999999</v>
      </c>
      <c r="J66" s="214">
        <f t="shared" si="72"/>
        <v>4.5345537544508548E-2</v>
      </c>
      <c r="K66" s="215">
        <f t="shared" si="73"/>
        <v>6.4196855703017253E-2</v>
      </c>
      <c r="L66" s="52">
        <f t="shared" si="74"/>
        <v>1.2788581611507495</v>
      </c>
      <c r="N66" s="40">
        <f t="shared" si="80"/>
        <v>6.66098646643586</v>
      </c>
      <c r="O66" s="143">
        <f t="shared" si="81"/>
        <v>6.3067381517251686</v>
      </c>
      <c r="P66" s="52">
        <f t="shared" si="82"/>
        <v>-5.3182560345335979E-2</v>
      </c>
    </row>
    <row r="67" spans="1:16" ht="20.100000000000001" customHeight="1" x14ac:dyDescent="0.25">
      <c r="A67" s="38" t="s">
        <v>166</v>
      </c>
      <c r="B67" s="19">
        <v>411.72999999999996</v>
      </c>
      <c r="C67" s="140">
        <v>327.76999999999992</v>
      </c>
      <c r="D67" s="247">
        <f t="shared" si="69"/>
        <v>5.9758487060770117E-2</v>
      </c>
      <c r="E67" s="215">
        <f t="shared" si="70"/>
        <v>3.3288815538910749E-2</v>
      </c>
      <c r="F67" s="52">
        <f t="shared" si="71"/>
        <v>-0.20392004468948108</v>
      </c>
      <c r="H67" s="19">
        <v>197.255</v>
      </c>
      <c r="I67" s="140">
        <v>235.50599999999997</v>
      </c>
      <c r="J67" s="214">
        <f t="shared" si="72"/>
        <v>6.0376747476101673E-2</v>
      </c>
      <c r="K67" s="215">
        <f t="shared" si="73"/>
        <v>4.4782215657289202E-2</v>
      </c>
      <c r="L67" s="52">
        <f t="shared" si="74"/>
        <v>0.19391650401764202</v>
      </c>
      <c r="N67" s="40">
        <f t="shared" si="80"/>
        <v>4.7908823743715541</v>
      </c>
      <c r="O67" s="143">
        <f t="shared" si="81"/>
        <v>7.1850993074411935</v>
      </c>
      <c r="P67" s="52">
        <f t="shared" si="82"/>
        <v>0.49974446166270192</v>
      </c>
    </row>
    <row r="68" spans="1:16" ht="20.100000000000001" customHeight="1" x14ac:dyDescent="0.25">
      <c r="A68" s="38" t="s">
        <v>168</v>
      </c>
      <c r="B68" s="19">
        <v>337.41</v>
      </c>
      <c r="C68" s="140">
        <v>502.20999999999992</v>
      </c>
      <c r="D68" s="247">
        <f t="shared" si="69"/>
        <v>4.8971683188435255E-2</v>
      </c>
      <c r="E68" s="215">
        <f t="shared" si="70"/>
        <v>5.1005205027294657E-2</v>
      </c>
      <c r="F68" s="52">
        <f t="shared" si="71"/>
        <v>0.48842654337452918</v>
      </c>
      <c r="H68" s="19">
        <v>159.10599999999997</v>
      </c>
      <c r="I68" s="140">
        <v>224.685</v>
      </c>
      <c r="J68" s="214">
        <f t="shared" si="72"/>
        <v>4.8699920326139422E-2</v>
      </c>
      <c r="K68" s="215">
        <f t="shared" si="73"/>
        <v>4.27245680575358E-2</v>
      </c>
      <c r="L68" s="52">
        <f t="shared" si="74"/>
        <v>0.41217175970736519</v>
      </c>
      <c r="N68" s="40">
        <f t="shared" ref="N68:N69" si="83">(H68/B68)*10</f>
        <v>4.7155093210041183</v>
      </c>
      <c r="O68" s="143">
        <f t="shared" ref="O68:O69" si="84">(I68/C68)*10</f>
        <v>4.4739252503932629</v>
      </c>
      <c r="P68" s="52">
        <f t="shared" ref="P68:P69" si="85">(O68-N68)/N68</f>
        <v>-5.1231808520614396E-2</v>
      </c>
    </row>
    <row r="69" spans="1:16" ht="20.100000000000001" customHeight="1" x14ac:dyDescent="0.25">
      <c r="A69" s="38" t="s">
        <v>173</v>
      </c>
      <c r="B69" s="19">
        <v>312.33999999999992</v>
      </c>
      <c r="C69" s="140">
        <v>399.38</v>
      </c>
      <c r="D69" s="247">
        <f t="shared" si="69"/>
        <v>4.5333023701359956E-2</v>
      </c>
      <c r="E69" s="215">
        <f t="shared" si="70"/>
        <v>4.056163514028184E-2</v>
      </c>
      <c r="F69" s="52">
        <f t="shared" si="71"/>
        <v>0.2786706793878469</v>
      </c>
      <c r="H69" s="19">
        <v>198.82</v>
      </c>
      <c r="I69" s="140">
        <v>194.77599999999998</v>
      </c>
      <c r="J69" s="214">
        <f t="shared" si="72"/>
        <v>6.0855770110762895E-2</v>
      </c>
      <c r="K69" s="215">
        <f t="shared" si="73"/>
        <v>3.7037276489194172E-2</v>
      </c>
      <c r="L69" s="52">
        <f t="shared" si="74"/>
        <v>-2.0340006035610158E-2</v>
      </c>
      <c r="N69" s="40">
        <f t="shared" si="83"/>
        <v>6.3654991355574069</v>
      </c>
      <c r="O69" s="143">
        <f t="shared" si="84"/>
        <v>4.8769592868946869</v>
      </c>
      <c r="P69" s="52">
        <f t="shared" si="85"/>
        <v>-0.23384495339066183</v>
      </c>
    </row>
    <row r="70" spans="1:16" ht="20.100000000000001" customHeight="1" x14ac:dyDescent="0.25">
      <c r="A70" s="38" t="s">
        <v>178</v>
      </c>
      <c r="B70" s="19">
        <v>132.89000000000001</v>
      </c>
      <c r="C70" s="140">
        <v>261.75</v>
      </c>
      <c r="D70" s="247">
        <f t="shared" si="69"/>
        <v>1.9287652941261852E-2</v>
      </c>
      <c r="E70" s="215">
        <f t="shared" si="70"/>
        <v>2.6583724768312816E-2</v>
      </c>
      <c r="F70" s="52">
        <f t="shared" si="71"/>
        <v>0.96967416660395789</v>
      </c>
      <c r="H70" s="19">
        <v>109.01900000000001</v>
      </c>
      <c r="I70" s="140">
        <v>183.86500000000001</v>
      </c>
      <c r="J70" s="214">
        <f t="shared" si="72"/>
        <v>3.3369053423726286E-2</v>
      </c>
      <c r="K70" s="215">
        <f t="shared" si="73"/>
        <v>3.4962515102916619E-2</v>
      </c>
      <c r="L70" s="52">
        <f t="shared" si="74"/>
        <v>0.68654087819554388</v>
      </c>
      <c r="N70" s="40">
        <f t="shared" ref="N70:N71" si="86">(H70/B70)*10</f>
        <v>8.2037023101813524</v>
      </c>
      <c r="O70" s="143">
        <f t="shared" ref="O70:O71" si="87">(I70/C70)*10</f>
        <v>7.0244508118433622</v>
      </c>
      <c r="P70" s="52">
        <f t="shared" ref="P70:P71" si="88">(O70-N70)/N70</f>
        <v>-0.1437462567205125</v>
      </c>
    </row>
    <row r="71" spans="1:16" ht="20.100000000000001" customHeight="1" x14ac:dyDescent="0.25">
      <c r="A71" s="38" t="s">
        <v>226</v>
      </c>
      <c r="B71" s="19">
        <v>277.33999999999997</v>
      </c>
      <c r="C71" s="140">
        <v>763.41000000000008</v>
      </c>
      <c r="D71" s="247">
        <f t="shared" si="69"/>
        <v>4.025312413823133E-2</v>
      </c>
      <c r="E71" s="215">
        <f t="shared" si="70"/>
        <v>7.7533070966103873E-2</v>
      </c>
      <c r="F71" s="52">
        <f t="shared" si="71"/>
        <v>1.7526141198528886</v>
      </c>
      <c r="H71" s="19">
        <v>62.774000000000008</v>
      </c>
      <c r="I71" s="140">
        <v>179.75900000000001</v>
      </c>
      <c r="J71" s="214">
        <f t="shared" si="72"/>
        <v>1.921416413305015E-2</v>
      </c>
      <c r="K71" s="215">
        <f t="shared" si="73"/>
        <v>3.4181746131048261E-2</v>
      </c>
      <c r="L71" s="52">
        <f t="shared" si="74"/>
        <v>1.8635900213464174</v>
      </c>
      <c r="N71" s="40">
        <f t="shared" si="86"/>
        <v>2.2634311675200118</v>
      </c>
      <c r="O71" s="143">
        <f t="shared" si="87"/>
        <v>2.3546849006431665</v>
      </c>
      <c r="P71" s="52">
        <f t="shared" si="88"/>
        <v>4.0316548801057298E-2</v>
      </c>
    </row>
    <row r="72" spans="1:16" ht="20.100000000000001" customHeight="1" x14ac:dyDescent="0.25">
      <c r="A72" s="38" t="s">
        <v>187</v>
      </c>
      <c r="B72" s="19">
        <v>203.56</v>
      </c>
      <c r="C72" s="140">
        <v>301.6699999999999</v>
      </c>
      <c r="D72" s="247">
        <f t="shared" si="69"/>
        <v>2.9544695859156162E-2</v>
      </c>
      <c r="E72" s="215">
        <f t="shared" si="70"/>
        <v>3.0638060175193597E-2</v>
      </c>
      <c r="F72" s="52">
        <f t="shared" si="71"/>
        <v>0.48197091766555267</v>
      </c>
      <c r="H72" s="19">
        <v>85.174000000000007</v>
      </c>
      <c r="I72" s="140">
        <v>120.24100000000001</v>
      </c>
      <c r="J72" s="214">
        <f t="shared" si="72"/>
        <v>2.6070462546092542E-2</v>
      </c>
      <c r="K72" s="215">
        <f t="shared" si="73"/>
        <v>2.2864208949445502E-2</v>
      </c>
      <c r="L72" s="52">
        <f t="shared" si="74"/>
        <v>0.41171014628877362</v>
      </c>
      <c r="N72" s="40">
        <f t="shared" ref="N72" si="89">(H72/B72)*10</f>
        <v>4.1842208685399882</v>
      </c>
      <c r="O72" s="143">
        <f t="shared" ref="O72" si="90">(I72/C72)*10</f>
        <v>3.9858454602711593</v>
      </c>
      <c r="P72" s="52">
        <f t="shared" ref="P72" si="91">(O72-N72)/N72</f>
        <v>-4.7410357746733529E-2</v>
      </c>
    </row>
    <row r="73" spans="1:16" ht="20.100000000000001" customHeight="1" x14ac:dyDescent="0.25">
      <c r="A73" s="38" t="s">
        <v>204</v>
      </c>
      <c r="B73" s="19">
        <v>9.14</v>
      </c>
      <c r="C73" s="140">
        <v>44.11</v>
      </c>
      <c r="D73" s="247">
        <f t="shared" si="69"/>
        <v>1.3265794859141646E-3</v>
      </c>
      <c r="E73" s="215">
        <f t="shared" si="70"/>
        <v>4.4798781261901743E-3</v>
      </c>
      <c r="F73" s="52">
        <f t="shared" si="71"/>
        <v>3.8260393873085334</v>
      </c>
      <c r="H73" s="19">
        <v>3.9390000000000001</v>
      </c>
      <c r="I73" s="140">
        <v>88.166999999999987</v>
      </c>
      <c r="J73" s="214">
        <f t="shared" si="72"/>
        <v>1.2056678325434817E-3</v>
      </c>
      <c r="K73" s="215">
        <f t="shared" si="73"/>
        <v>1.6765235738606308E-2</v>
      </c>
      <c r="L73" s="52">
        <f t="shared" si="74"/>
        <v>21.383092155369379</v>
      </c>
      <c r="N73" s="40">
        <f t="shared" ref="N73" si="92">(H73/B73)*10</f>
        <v>4.3096280087527354</v>
      </c>
      <c r="O73" s="143">
        <f t="shared" ref="O73" si="93">(I73/C73)*10</f>
        <v>19.987984583994557</v>
      </c>
      <c r="P73" s="52">
        <f t="shared" ref="P73" si="94">(O73-N73)/N73</f>
        <v>3.637983729314807</v>
      </c>
    </row>
    <row r="74" spans="1:16" ht="20.100000000000001" customHeight="1" x14ac:dyDescent="0.25">
      <c r="A74" s="38" t="s">
        <v>201</v>
      </c>
      <c r="B74" s="19">
        <v>169.86</v>
      </c>
      <c r="C74" s="140">
        <v>214.98000000000008</v>
      </c>
      <c r="D74" s="247">
        <f t="shared" si="69"/>
        <v>2.4653478279800873E-2</v>
      </c>
      <c r="E74" s="215">
        <f t="shared" si="70"/>
        <v>2.1833693030341512E-2</v>
      </c>
      <c r="F74" s="52">
        <f t="shared" si="71"/>
        <v>0.26563051925114833</v>
      </c>
      <c r="H74" s="19">
        <v>46.904000000000011</v>
      </c>
      <c r="I74" s="140">
        <v>65.979000000000013</v>
      </c>
      <c r="J74" s="214">
        <f t="shared" si="72"/>
        <v>1.4356599141309847E-2</v>
      </c>
      <c r="K74" s="215">
        <f t="shared" si="73"/>
        <v>1.2546116900852994E-2</v>
      </c>
      <c r="L74" s="52">
        <f t="shared" si="74"/>
        <v>0.40668173290124504</v>
      </c>
      <c r="N74" s="40">
        <f t="shared" ref="N74:N75" si="95">(H74/B74)*10</f>
        <v>2.7613328623572357</v>
      </c>
      <c r="O74" s="143">
        <f t="shared" ref="O74:O75" si="96">(I74/C74)*10</f>
        <v>3.0690761931342445</v>
      </c>
      <c r="P74" s="52">
        <f t="shared" ref="P74:P75" si="97">(O74-N74)/N74</f>
        <v>0.11144738650388603</v>
      </c>
    </row>
    <row r="75" spans="1:16" ht="20.100000000000001" customHeight="1" x14ac:dyDescent="0.25">
      <c r="A75" s="38" t="s">
        <v>229</v>
      </c>
      <c r="B75" s="19">
        <v>104.4</v>
      </c>
      <c r="C75" s="140">
        <v>188.1</v>
      </c>
      <c r="D75" s="247">
        <f t="shared" si="69"/>
        <v>1.5152614696875139E-2</v>
      </c>
      <c r="E75" s="215">
        <f t="shared" si="70"/>
        <v>1.9103719690237404E-2</v>
      </c>
      <c r="F75" s="52">
        <f t="shared" si="71"/>
        <v>0.80172413793103436</v>
      </c>
      <c r="H75" s="19">
        <v>31.731999999999999</v>
      </c>
      <c r="I75" s="140">
        <v>53.286999999999999</v>
      </c>
      <c r="J75" s="214">
        <f t="shared" si="72"/>
        <v>9.7126813054759491E-3</v>
      </c>
      <c r="K75" s="215">
        <f t="shared" si="73"/>
        <v>1.0132692694580902E-2</v>
      </c>
      <c r="L75" s="52">
        <f t="shared" ref="L75:L82" si="98">(I75-H75)/H75</f>
        <v>0.67928274297239377</v>
      </c>
      <c r="N75" s="40">
        <f t="shared" si="95"/>
        <v>3.0394636015325665</v>
      </c>
      <c r="O75" s="143">
        <f t="shared" si="96"/>
        <v>2.8329080276448697</v>
      </c>
      <c r="P75" s="52">
        <f t="shared" si="97"/>
        <v>-6.7957903422020502E-2</v>
      </c>
    </row>
    <row r="76" spans="1:16" ht="20.100000000000001" customHeight="1" x14ac:dyDescent="0.25">
      <c r="A76" s="38" t="s">
        <v>185</v>
      </c>
      <c r="B76" s="19">
        <v>465.87</v>
      </c>
      <c r="C76" s="140">
        <v>196.73999999999995</v>
      </c>
      <c r="D76" s="247">
        <f t="shared" si="69"/>
        <v>6.7616365984992544E-2</v>
      </c>
      <c r="E76" s="215">
        <f t="shared" si="70"/>
        <v>1.9981211120985144E-2</v>
      </c>
      <c r="F76" s="52">
        <f t="shared" si="71"/>
        <v>-0.57769334792968008</v>
      </c>
      <c r="H76" s="19">
        <v>91.259999999999991</v>
      </c>
      <c r="I76" s="140">
        <v>40.611000000000004</v>
      </c>
      <c r="J76" s="214">
        <f t="shared" si="72"/>
        <v>2.793329433813611E-2</v>
      </c>
      <c r="K76" s="215">
        <f t="shared" si="73"/>
        <v>7.7223109392464406E-3</v>
      </c>
      <c r="L76" s="52">
        <f t="shared" si="98"/>
        <v>-0.55499671268902029</v>
      </c>
      <c r="N76" s="40">
        <f t="shared" ref="N76:N82" si="99">(H76/B76)*10</f>
        <v>1.958915577306974</v>
      </c>
      <c r="O76" s="143">
        <f t="shared" ref="O74:O82" si="100">(I76/C76)*10</f>
        <v>2.064196401341873</v>
      </c>
      <c r="P76" s="52">
        <f t="shared" ref="P76:P82" si="101">(O76-N76)/N76</f>
        <v>5.3744441697499902E-2</v>
      </c>
    </row>
    <row r="77" spans="1:16" ht="20.100000000000001" customHeight="1" x14ac:dyDescent="0.25">
      <c r="A77" s="38" t="s">
        <v>230</v>
      </c>
      <c r="B77" s="19">
        <v>113.01</v>
      </c>
      <c r="C77" s="140">
        <v>76.77</v>
      </c>
      <c r="D77" s="247">
        <f t="shared" si="69"/>
        <v>1.6402269989404784E-2</v>
      </c>
      <c r="E77" s="215">
        <f t="shared" si="70"/>
        <v>7.7968769836232075E-3</v>
      </c>
      <c r="F77" s="52">
        <f t="shared" si="71"/>
        <v>-0.32067958587735607</v>
      </c>
      <c r="H77" s="19">
        <v>48.526000000000003</v>
      </c>
      <c r="I77" s="140">
        <v>36.336999999999996</v>
      </c>
      <c r="J77" s="214">
        <f t="shared" si="72"/>
        <v>1.4853068606754253E-2</v>
      </c>
      <c r="K77" s="215">
        <f t="shared" si="73"/>
        <v>6.9095962325330046E-3</v>
      </c>
      <c r="L77" s="52">
        <f t="shared" si="98"/>
        <v>-0.25118493178914408</v>
      </c>
      <c r="N77" s="40">
        <f t="shared" si="99"/>
        <v>4.2939562870542431</v>
      </c>
      <c r="O77" s="143">
        <f t="shared" si="100"/>
        <v>4.7332291259606611</v>
      </c>
      <c r="P77" s="52">
        <f t="shared" si="101"/>
        <v>0.10230025867537876</v>
      </c>
    </row>
    <row r="78" spans="1:16" ht="20.100000000000001" customHeight="1" x14ac:dyDescent="0.25">
      <c r="A78" s="38" t="s">
        <v>206</v>
      </c>
      <c r="B78" s="19">
        <v>110.16000000000001</v>
      </c>
      <c r="C78" s="140">
        <v>181.67000000000002</v>
      </c>
      <c r="D78" s="247">
        <f t="shared" si="69"/>
        <v>1.5988621024978597E-2</v>
      </c>
      <c r="E78" s="215">
        <f t="shared" si="70"/>
        <v>1.8450679192586014E-2</v>
      </c>
      <c r="F78" s="52">
        <f t="shared" si="71"/>
        <v>0.64914669571532313</v>
      </c>
      <c r="H78" s="19">
        <v>18.620999999999999</v>
      </c>
      <c r="I78" s="140">
        <v>33.725000000000001</v>
      </c>
      <c r="J78" s="214">
        <f t="shared" si="72"/>
        <v>5.6996041405920723E-3</v>
      </c>
      <c r="K78" s="215">
        <f t="shared" si="73"/>
        <v>6.412916116965507E-3</v>
      </c>
      <c r="L78" s="52">
        <f t="shared" si="98"/>
        <v>0.81112722195370834</v>
      </c>
      <c r="N78" s="40">
        <f t="shared" si="99"/>
        <v>1.6903594771241828</v>
      </c>
      <c r="O78" s="143">
        <f t="shared" si="100"/>
        <v>1.85638795618429</v>
      </c>
      <c r="P78" s="52">
        <f t="shared" si="101"/>
        <v>9.8220811198439464E-2</v>
      </c>
    </row>
    <row r="79" spans="1:16" ht="20.100000000000001" customHeight="1" x14ac:dyDescent="0.25">
      <c r="A79" s="38" t="s">
        <v>215</v>
      </c>
      <c r="B79" s="19">
        <v>8.1</v>
      </c>
      <c r="C79" s="140">
        <v>67.5</v>
      </c>
      <c r="D79" s="247">
        <f t="shared" si="69"/>
        <v>1.1756338988954849E-3</v>
      </c>
      <c r="E79" s="215">
        <f t="shared" si="70"/>
        <v>6.8554018027167712E-3</v>
      </c>
      <c r="F79" s="52">
        <f t="shared" si="71"/>
        <v>7.333333333333333</v>
      </c>
      <c r="H79" s="19">
        <v>3.6320000000000001</v>
      </c>
      <c r="I79" s="140">
        <v>33.099000000000004</v>
      </c>
      <c r="J79" s="214">
        <f t="shared" si="72"/>
        <v>1.1116998141147312E-3</v>
      </c>
      <c r="K79" s="215">
        <f t="shared" si="73"/>
        <v>6.2938802240308771E-3</v>
      </c>
      <c r="L79" s="52">
        <f t="shared" si="98"/>
        <v>8.1131607929515415</v>
      </c>
      <c r="N79" s="40">
        <f t="shared" si="99"/>
        <v>4.4839506172839512</v>
      </c>
      <c r="O79" s="143">
        <f t="shared" si="100"/>
        <v>4.9035555555555561</v>
      </c>
      <c r="P79" s="52">
        <f t="shared" si="101"/>
        <v>9.3579295154185005E-2</v>
      </c>
    </row>
    <row r="80" spans="1:16" ht="20.100000000000001" customHeight="1" x14ac:dyDescent="0.25">
      <c r="A80" s="38" t="s">
        <v>231</v>
      </c>
      <c r="B80" s="19">
        <v>16.690000000000001</v>
      </c>
      <c r="C80" s="140">
        <v>101.86000000000001</v>
      </c>
      <c r="D80" s="247">
        <f t="shared" si="69"/>
        <v>2.4223863916747711E-3</v>
      </c>
      <c r="E80" s="215">
        <f t="shared" si="70"/>
        <v>1.0345055224070081E-2</v>
      </c>
      <c r="F80" s="52">
        <f t="shared" si="71"/>
        <v>5.1030557219892154</v>
      </c>
      <c r="H80" s="19">
        <v>5.7409999999999997</v>
      </c>
      <c r="I80" s="140">
        <v>32.623999999999995</v>
      </c>
      <c r="J80" s="214">
        <f t="shared" si="72"/>
        <v>1.7572325530926958E-3</v>
      </c>
      <c r="K80" s="215">
        <f t="shared" si="73"/>
        <v>6.2035574618200936E-3</v>
      </c>
      <c r="L80" s="52">
        <f t="shared" si="98"/>
        <v>4.6826336875108865</v>
      </c>
      <c r="N80" s="40">
        <f t="shared" si="99"/>
        <v>3.4397843019772312</v>
      </c>
      <c r="O80" s="143">
        <f t="shared" si="100"/>
        <v>3.2028274101708218</v>
      </c>
      <c r="P80" s="52">
        <f t="shared" si="101"/>
        <v>-6.8887136809771335E-2</v>
      </c>
    </row>
    <row r="81" spans="1:16" ht="20.100000000000001" customHeight="1" x14ac:dyDescent="0.25">
      <c r="A81" s="38" t="s">
        <v>205</v>
      </c>
      <c r="B81" s="19">
        <v>7.7600000000000007</v>
      </c>
      <c r="C81" s="140">
        <v>28.990000000000002</v>
      </c>
      <c r="D81" s="247">
        <f t="shared" si="69"/>
        <v>1.1262863031393782E-3</v>
      </c>
      <c r="E81" s="215">
        <f t="shared" si="70"/>
        <v>2.9442681223816182E-3</v>
      </c>
      <c r="F81" s="52">
        <f t="shared" si="71"/>
        <v>2.7358247422680408</v>
      </c>
      <c r="H81" s="19">
        <v>6.5020000000000007</v>
      </c>
      <c r="I81" s="140">
        <v>32.130000000000003</v>
      </c>
      <c r="J81" s="214">
        <f t="shared" si="72"/>
        <v>1.9901630482857882E-3</v>
      </c>
      <c r="K81" s="215">
        <f t="shared" si="73"/>
        <v>6.1096217891208823E-3</v>
      </c>
      <c r="L81" s="52">
        <f t="shared" si="98"/>
        <v>3.9415564441710238</v>
      </c>
      <c r="N81" s="40">
        <f t="shared" si="99"/>
        <v>8.3788659793814428</v>
      </c>
      <c r="O81" s="143">
        <f t="shared" si="100"/>
        <v>11.08313211452225</v>
      </c>
      <c r="P81" s="52">
        <f t="shared" si="101"/>
        <v>0.32274846522135753</v>
      </c>
    </row>
    <row r="82" spans="1:16" ht="20.100000000000001" customHeight="1" x14ac:dyDescent="0.25">
      <c r="A82" s="38" t="s">
        <v>202</v>
      </c>
      <c r="B82" s="19">
        <v>98.79</v>
      </c>
      <c r="C82" s="140">
        <v>69.97</v>
      </c>
      <c r="D82" s="247">
        <f t="shared" si="69"/>
        <v>1.4338379366899377E-2</v>
      </c>
      <c r="E82" s="215">
        <f t="shared" si="70"/>
        <v>7.1062587279421109E-3</v>
      </c>
      <c r="F82" s="52">
        <f t="shared" si="71"/>
        <v>-0.29172993217937043</v>
      </c>
      <c r="H82" s="19">
        <v>38.042000000000002</v>
      </c>
      <c r="I82" s="140">
        <v>31.562000000000005</v>
      </c>
      <c r="J82" s="214">
        <f t="shared" si="72"/>
        <v>1.1644076081649945E-2</v>
      </c>
      <c r="K82" s="215">
        <f t="shared" si="73"/>
        <v>6.0016147808351471E-3</v>
      </c>
      <c r="L82" s="52">
        <f t="shared" si="98"/>
        <v>-0.17033804742127115</v>
      </c>
      <c r="N82" s="40">
        <f t="shared" si="99"/>
        <v>3.8507946148395584</v>
      </c>
      <c r="O82" s="143">
        <f t="shared" si="100"/>
        <v>4.5107903387165935</v>
      </c>
      <c r="P82" s="52">
        <f t="shared" si="101"/>
        <v>0.1713920865406979</v>
      </c>
    </row>
    <row r="83" spans="1:16" ht="20.100000000000001" customHeight="1" thickBot="1" x14ac:dyDescent="0.3">
      <c r="A83" s="8" t="s">
        <v>17</v>
      </c>
      <c r="B83" s="19">
        <f>B84-SUM(B62:B82)</f>
        <v>1363.5299999999988</v>
      </c>
      <c r="C83" s="140">
        <f>C84-SUM(C62:C82)</f>
        <v>797.60999999999876</v>
      </c>
      <c r="D83" s="247">
        <f t="shared" si="69"/>
        <v>0.19790272718036533</v>
      </c>
      <c r="E83" s="215">
        <f t="shared" si="70"/>
        <v>8.10064745461469E-2</v>
      </c>
      <c r="F83" s="52">
        <f t="shared" si="71"/>
        <v>-0.41504037314910602</v>
      </c>
      <c r="H83" s="19">
        <f>H84-SUM(H62:H82)</f>
        <v>464.26600000000008</v>
      </c>
      <c r="I83" s="140">
        <f>I84-SUM(I62:I82)</f>
        <v>333.73699999999735</v>
      </c>
      <c r="J83" s="214">
        <f t="shared" si="72"/>
        <v>0.1421047428138188</v>
      </c>
      <c r="K83" s="215">
        <f t="shared" si="73"/>
        <v>6.346115303566198E-2</v>
      </c>
      <c r="L83" s="52">
        <f t="shared" ref="L83" si="102">(I83-H83)/H83</f>
        <v>-0.28115132273309418</v>
      </c>
      <c r="N83" s="40">
        <f t="shared" ref="N83:O84" si="103">(H83/B83)*10</f>
        <v>3.4048829142006443</v>
      </c>
      <c r="O83" s="143">
        <f t="shared" ref="O83" si="104">(I83/C83)*10</f>
        <v>4.1842128358470667</v>
      </c>
      <c r="P83" s="52">
        <f t="shared" ref="P83" si="105">(O83-N83)/N83</f>
        <v>0.22888596797149596</v>
      </c>
    </row>
    <row r="84" spans="1:16" ht="26.25" customHeight="1" thickBot="1" x14ac:dyDescent="0.3">
      <c r="A84" s="12" t="s">
        <v>18</v>
      </c>
      <c r="B84" s="17">
        <v>6889.8999999999987</v>
      </c>
      <c r="C84" s="145">
        <v>9846.2499999999982</v>
      </c>
      <c r="D84" s="243">
        <f>SUM(D62:D83)</f>
        <v>1.0000000000000002</v>
      </c>
      <c r="E84" s="244">
        <f>SUM(E62:E83)</f>
        <v>1.0000000000000002</v>
      </c>
      <c r="F84" s="57">
        <f>(C84-B84)/B84</f>
        <v>0.42908460209872423</v>
      </c>
      <c r="G84" s="1"/>
      <c r="H84" s="17">
        <v>3267.0689999999995</v>
      </c>
      <c r="I84" s="145">
        <v>5258.9179999999988</v>
      </c>
      <c r="J84" s="255">
        <f t="shared" si="72"/>
        <v>1</v>
      </c>
      <c r="K84" s="244">
        <f t="shared" si="73"/>
        <v>1</v>
      </c>
      <c r="L84" s="57">
        <f>(I84-H84)/H84</f>
        <v>0.60967460436250343</v>
      </c>
      <c r="M84" s="1"/>
      <c r="N84" s="37">
        <f t="shared" si="103"/>
        <v>4.7418235388031764</v>
      </c>
      <c r="O84" s="150">
        <f t="shared" si="103"/>
        <v>5.3410364351910626</v>
      </c>
      <c r="P84" s="57">
        <f>(O84-N84)/N84</f>
        <v>0.12636760762698604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147</v>
      </c>
    </row>
    <row r="2" spans="1:18" ht="15.75" thickBot="1" x14ac:dyDescent="0.3"/>
    <row r="3" spans="1:18" x14ac:dyDescent="0.25">
      <c r="A3" s="336" t="s">
        <v>16</v>
      </c>
      <c r="B3" s="350"/>
      <c r="C3" s="350"/>
      <c r="D3" s="353" t="s">
        <v>1</v>
      </c>
      <c r="E3" s="349"/>
      <c r="F3" s="353" t="s">
        <v>104</v>
      </c>
      <c r="G3" s="349"/>
      <c r="H3" s="130" t="s">
        <v>0</v>
      </c>
      <c r="J3" s="355" t="s">
        <v>19</v>
      </c>
      <c r="K3" s="349"/>
      <c r="L3" s="347" t="s">
        <v>104</v>
      </c>
      <c r="M3" s="348"/>
      <c r="N3" s="130" t="s">
        <v>0</v>
      </c>
      <c r="P3" s="361" t="s">
        <v>22</v>
      </c>
      <c r="Q3" s="349"/>
      <c r="R3" s="130" t="s">
        <v>0</v>
      </c>
    </row>
    <row r="4" spans="1:18" x14ac:dyDescent="0.25">
      <c r="A4" s="351"/>
      <c r="B4" s="352"/>
      <c r="C4" s="352"/>
      <c r="D4" s="356" t="s">
        <v>160</v>
      </c>
      <c r="E4" s="358"/>
      <c r="F4" s="356" t="str">
        <f>D4</f>
        <v>jan-ago</v>
      </c>
      <c r="G4" s="358"/>
      <c r="H4" s="131" t="s">
        <v>138</v>
      </c>
      <c r="J4" s="359" t="str">
        <f>D4</f>
        <v>jan-ago</v>
      </c>
      <c r="K4" s="358"/>
      <c r="L4" s="360" t="str">
        <f>D4</f>
        <v>jan-ago</v>
      </c>
      <c r="M4" s="346"/>
      <c r="N4" s="131" t="str">
        <f>H4</f>
        <v>2022/2021</v>
      </c>
      <c r="P4" s="359" t="str">
        <f>D4</f>
        <v>jan-ago</v>
      </c>
      <c r="Q4" s="357"/>
      <c r="R4" s="131" t="str">
        <f>N4</f>
        <v>2022/2021</v>
      </c>
    </row>
    <row r="5" spans="1:18" ht="19.5" customHeight="1" thickBot="1" x14ac:dyDescent="0.3">
      <c r="A5" s="337"/>
      <c r="B5" s="362"/>
      <c r="C5" s="362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279256.78000000003</v>
      </c>
      <c r="E6" s="147">
        <v>265881.13000000018</v>
      </c>
      <c r="F6" s="247">
        <f>D6/D8</f>
        <v>0.75032982811751447</v>
      </c>
      <c r="G6" s="246">
        <f>E6/E8</f>
        <v>0.76961581374890187</v>
      </c>
      <c r="H6" s="165">
        <f>(E6-D6)/D6</f>
        <v>-4.7897315152025485E-2</v>
      </c>
      <c r="I6" s="1"/>
      <c r="J6" s="115">
        <v>119864.56800000003</v>
      </c>
      <c r="K6" s="147">
        <v>114502.561</v>
      </c>
      <c r="L6" s="247">
        <f>J6/J8</f>
        <v>0.64086633699932227</v>
      </c>
      <c r="M6" s="246">
        <f>K6/K8</f>
        <v>0.62833439728911533</v>
      </c>
      <c r="N6" s="165">
        <f>(K6-J6)/J6</f>
        <v>-4.4733878321740798E-2</v>
      </c>
      <c r="P6" s="27">
        <f t="shared" ref="P6:Q8" si="0">(J6/D6)*10</f>
        <v>4.2922706478245578</v>
      </c>
      <c r="Q6" s="152">
        <f t="shared" si="0"/>
        <v>4.3065320581419195</v>
      </c>
      <c r="R6" s="165">
        <f>(Q6-P6)/P6</f>
        <v>3.3225794660897727E-3</v>
      </c>
    </row>
    <row r="7" spans="1:18" ht="24" customHeight="1" thickBot="1" x14ac:dyDescent="0.3">
      <c r="A7" s="161" t="s">
        <v>21</v>
      </c>
      <c r="B7" s="1"/>
      <c r="C7" s="1"/>
      <c r="D7" s="117">
        <v>92921.920000000013</v>
      </c>
      <c r="E7" s="140">
        <v>79591.409999999945</v>
      </c>
      <c r="F7" s="247">
        <f>D7/D8</f>
        <v>0.24967017188248547</v>
      </c>
      <c r="G7" s="215">
        <f>E7/E8</f>
        <v>0.23038418625109802</v>
      </c>
      <c r="H7" s="55">
        <f t="shared" ref="H7:H8" si="1">(E7-D7)/D7</f>
        <v>-0.14345926128086964</v>
      </c>
      <c r="J7" s="196">
        <v>67170.63900000001</v>
      </c>
      <c r="K7" s="142">
        <v>67729.323000000004</v>
      </c>
      <c r="L7" s="247">
        <f>J7/J8</f>
        <v>0.35913366300067767</v>
      </c>
      <c r="M7" s="215">
        <f>K7/K8</f>
        <v>0.37166560271088456</v>
      </c>
      <c r="N7" s="102">
        <f t="shared" ref="N7:N8" si="2">(K7-J7)/J7</f>
        <v>8.3173840284591263E-3</v>
      </c>
      <c r="P7" s="27">
        <f t="shared" si="0"/>
        <v>7.2287183691426096</v>
      </c>
      <c r="Q7" s="152">
        <f t="shared" si="0"/>
        <v>8.5096272323860127</v>
      </c>
      <c r="R7" s="102">
        <f t="shared" ref="R7:R8" si="3">(Q7-P7)/P7</f>
        <v>0.17719722886303707</v>
      </c>
    </row>
    <row r="8" spans="1:18" ht="26.25" customHeight="1" thickBot="1" x14ac:dyDescent="0.3">
      <c r="A8" s="12" t="s">
        <v>12</v>
      </c>
      <c r="B8" s="162"/>
      <c r="C8" s="162"/>
      <c r="D8" s="163">
        <v>372178.70000000007</v>
      </c>
      <c r="E8" s="145">
        <v>345472.54000000015</v>
      </c>
      <c r="F8" s="243">
        <f>SUM(F6:F7)</f>
        <v>1</v>
      </c>
      <c r="G8" s="244">
        <f>SUM(G6:G7)</f>
        <v>0.99999999999999989</v>
      </c>
      <c r="H8" s="164">
        <f t="shared" si="1"/>
        <v>-7.1756282667438817E-2</v>
      </c>
      <c r="I8" s="1"/>
      <c r="J8" s="17">
        <v>187035.20700000005</v>
      </c>
      <c r="K8" s="145">
        <v>182231.88400000002</v>
      </c>
      <c r="L8" s="243">
        <f>SUM(L6:L7)</f>
        <v>1</v>
      </c>
      <c r="M8" s="244">
        <f>SUM(M6:M7)</f>
        <v>0.99999999999999989</v>
      </c>
      <c r="N8" s="164">
        <f t="shared" si="2"/>
        <v>-2.5681384147103553E-2</v>
      </c>
      <c r="O8" s="1"/>
      <c r="P8" s="29">
        <f t="shared" si="0"/>
        <v>5.0254140551299686</v>
      </c>
      <c r="Q8" s="146">
        <f t="shared" si="0"/>
        <v>5.2748587195960619</v>
      </c>
      <c r="R8" s="164">
        <f t="shared" si="3"/>
        <v>4.9636639236016557E-2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146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F5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118272.52</v>
      </c>
      <c r="C7" s="147">
        <v>112603.70999999999</v>
      </c>
      <c r="D7" s="247">
        <f>B7/$B$33</f>
        <v>0.31778422569588194</v>
      </c>
      <c r="E7" s="246">
        <f>C7/$C$33</f>
        <v>0.32594112979283374</v>
      </c>
      <c r="F7" s="52">
        <f>(C7-B7)/B7</f>
        <v>-4.7930068624563102E-2</v>
      </c>
      <c r="H7" s="39">
        <v>47402.803999999996</v>
      </c>
      <c r="I7" s="147">
        <v>45084.955999999998</v>
      </c>
      <c r="J7" s="247">
        <f>H7/$H$33</f>
        <v>0.2534432140361681</v>
      </c>
      <c r="K7" s="246">
        <f>I7/$I$33</f>
        <v>0.24740432360343709</v>
      </c>
      <c r="L7" s="52">
        <f>(I7-H7)/H7</f>
        <v>-4.8896854287353936E-2</v>
      </c>
      <c r="N7" s="27">
        <f t="shared" ref="N7:N33" si="0">(H7/B7)*10</f>
        <v>4.0079304981410724</v>
      </c>
      <c r="O7" s="151">
        <f t="shared" ref="O7:O33" si="1">(I7/C7)*10</f>
        <v>4.0038606188019914</v>
      </c>
      <c r="P7" s="61">
        <f>(O7-N7)/N7</f>
        <v>-1.0154565656686522E-3</v>
      </c>
    </row>
    <row r="8" spans="1:16" ht="20.100000000000001" customHeight="1" x14ac:dyDescent="0.25">
      <c r="A8" s="8" t="s">
        <v>164</v>
      </c>
      <c r="B8" s="19">
        <v>27991.9</v>
      </c>
      <c r="C8" s="140">
        <v>24665.170000000002</v>
      </c>
      <c r="D8" s="247">
        <f t="shared" ref="D8:D32" si="2">B8/$B$33</f>
        <v>7.5210913467105941E-2</v>
      </c>
      <c r="E8" s="215">
        <f t="shared" ref="E8:E32" si="3">C8/$C$33</f>
        <v>7.1395457363991915E-2</v>
      </c>
      <c r="F8" s="52">
        <f t="shared" ref="F8:F33" si="4">(C8-B8)/B8</f>
        <v>-0.11884616621236856</v>
      </c>
      <c r="H8" s="19">
        <v>24837.832000000002</v>
      </c>
      <c r="I8" s="140">
        <v>25248.695000000003</v>
      </c>
      <c r="J8" s="247">
        <f t="shared" ref="J8:J32" si="5">H8/$H$33</f>
        <v>0.13279762884428495</v>
      </c>
      <c r="K8" s="215">
        <f t="shared" ref="K8:K32" si="6">I8/$I$33</f>
        <v>0.13855256525800946</v>
      </c>
      <c r="L8" s="52">
        <f t="shared" ref="L8:L33" si="7">(I8-H8)/H8</f>
        <v>1.6541822168698185E-2</v>
      </c>
      <c r="M8" s="1"/>
      <c r="N8" s="27">
        <f t="shared" si="0"/>
        <v>8.87322118184189</v>
      </c>
      <c r="O8" s="152">
        <f t="shared" si="1"/>
        <v>10.236578543752181</v>
      </c>
      <c r="P8" s="52">
        <f t="shared" ref="P8:P71" si="8">(O8-N8)/N8</f>
        <v>0.15364852672671539</v>
      </c>
    </row>
    <row r="9" spans="1:16" ht="20.100000000000001" customHeight="1" x14ac:dyDescent="0.25">
      <c r="A9" s="8" t="s">
        <v>171</v>
      </c>
      <c r="B9" s="19">
        <v>58285.65</v>
      </c>
      <c r="C9" s="140">
        <v>51060.509999999995</v>
      </c>
      <c r="D9" s="247">
        <f t="shared" si="2"/>
        <v>0.15660662472086651</v>
      </c>
      <c r="E9" s="215">
        <f t="shared" si="3"/>
        <v>0.14779904069944305</v>
      </c>
      <c r="F9" s="52">
        <f t="shared" si="4"/>
        <v>-0.12396087201566777</v>
      </c>
      <c r="H9" s="19">
        <v>23031.564000000002</v>
      </c>
      <c r="I9" s="140">
        <v>20392.761999999999</v>
      </c>
      <c r="J9" s="247">
        <f t="shared" si="5"/>
        <v>0.1231402598976994</v>
      </c>
      <c r="K9" s="215">
        <f t="shared" si="6"/>
        <v>0.11190556532906175</v>
      </c>
      <c r="L9" s="52">
        <f t="shared" si="7"/>
        <v>-0.11457328733732555</v>
      </c>
      <c r="N9" s="27">
        <f t="shared" si="0"/>
        <v>3.9514981817994652</v>
      </c>
      <c r="O9" s="152">
        <f t="shared" si="1"/>
        <v>3.9938422079998808</v>
      </c>
      <c r="P9" s="52">
        <f t="shared" si="8"/>
        <v>1.0715942220459934E-2</v>
      </c>
    </row>
    <row r="10" spans="1:16" ht="20.100000000000001" customHeight="1" x14ac:dyDescent="0.25">
      <c r="A10" s="8" t="s">
        <v>170</v>
      </c>
      <c r="B10" s="19">
        <v>48360.42</v>
      </c>
      <c r="C10" s="140">
        <v>46134.64</v>
      </c>
      <c r="D10" s="247">
        <f t="shared" si="2"/>
        <v>0.12993870955000908</v>
      </c>
      <c r="E10" s="215">
        <f t="shared" si="3"/>
        <v>0.13354068604121178</v>
      </c>
      <c r="F10" s="52">
        <f t="shared" si="4"/>
        <v>-4.6024827741363676E-2</v>
      </c>
      <c r="H10" s="19">
        <v>19546.594000000001</v>
      </c>
      <c r="I10" s="140">
        <v>18789.957999999999</v>
      </c>
      <c r="J10" s="247">
        <f t="shared" si="5"/>
        <v>0.10450756471748127</v>
      </c>
      <c r="K10" s="215">
        <f t="shared" si="6"/>
        <v>0.10311015606906639</v>
      </c>
      <c r="L10" s="52">
        <f t="shared" si="7"/>
        <v>-3.8709352637088704E-2</v>
      </c>
      <c r="N10" s="27">
        <f t="shared" si="0"/>
        <v>4.0418577836999763</v>
      </c>
      <c r="O10" s="152">
        <f t="shared" si="1"/>
        <v>4.0728524163188435</v>
      </c>
      <c r="P10" s="52">
        <f t="shared" si="8"/>
        <v>7.6684124671240446E-3</v>
      </c>
    </row>
    <row r="11" spans="1:16" ht="20.100000000000001" customHeight="1" x14ac:dyDescent="0.25">
      <c r="A11" s="8" t="s">
        <v>166</v>
      </c>
      <c r="B11" s="19">
        <v>30860.12</v>
      </c>
      <c r="C11" s="140">
        <v>21711.46</v>
      </c>
      <c r="D11" s="247">
        <f t="shared" si="2"/>
        <v>8.2917480231942287E-2</v>
      </c>
      <c r="E11" s="215">
        <f t="shared" si="3"/>
        <v>6.2845689559002257E-2</v>
      </c>
      <c r="F11" s="52">
        <f t="shared" si="4"/>
        <v>-0.29645574936195973</v>
      </c>
      <c r="H11" s="19">
        <v>17082.696</v>
      </c>
      <c r="I11" s="140">
        <v>13134.682999999999</v>
      </c>
      <c r="J11" s="247">
        <f t="shared" si="5"/>
        <v>9.1334119784196588E-2</v>
      </c>
      <c r="K11" s="215">
        <f t="shared" si="6"/>
        <v>7.2076755788794911E-2</v>
      </c>
      <c r="L11" s="52">
        <f t="shared" si="7"/>
        <v>-0.2311118221620288</v>
      </c>
      <c r="N11" s="27">
        <f t="shared" si="0"/>
        <v>5.5355248132541295</v>
      </c>
      <c r="O11" s="152">
        <f t="shared" si="1"/>
        <v>6.0496544221346689</v>
      </c>
      <c r="P11" s="52">
        <f t="shared" si="8"/>
        <v>9.287820508897722E-2</v>
      </c>
    </row>
    <row r="12" spans="1:16" ht="20.100000000000001" customHeight="1" x14ac:dyDescent="0.25">
      <c r="A12" s="8" t="s">
        <v>169</v>
      </c>
      <c r="B12" s="19">
        <v>18563.22</v>
      </c>
      <c r="C12" s="140">
        <v>18900.599999999999</v>
      </c>
      <c r="D12" s="247">
        <f t="shared" si="2"/>
        <v>4.9877169220054744E-2</v>
      </c>
      <c r="E12" s="215">
        <f t="shared" si="3"/>
        <v>5.4709413373346519E-2</v>
      </c>
      <c r="F12" s="52">
        <f t="shared" si="4"/>
        <v>1.8174648579287286E-2</v>
      </c>
      <c r="H12" s="19">
        <v>9178.4629999999997</v>
      </c>
      <c r="I12" s="140">
        <v>8852.7219999999998</v>
      </c>
      <c r="J12" s="247">
        <f t="shared" si="5"/>
        <v>4.9073450647182174E-2</v>
      </c>
      <c r="K12" s="215">
        <f t="shared" si="6"/>
        <v>4.8579435199166361E-2</v>
      </c>
      <c r="L12" s="52">
        <f t="shared" si="7"/>
        <v>-3.5489711076898169E-2</v>
      </c>
      <c r="N12" s="27">
        <f t="shared" si="0"/>
        <v>4.944434747850857</v>
      </c>
      <c r="O12" s="152">
        <f t="shared" si="1"/>
        <v>4.6838312011258907</v>
      </c>
      <c r="P12" s="52">
        <f t="shared" si="8"/>
        <v>-5.2706438655751295E-2</v>
      </c>
    </row>
    <row r="13" spans="1:16" ht="20.100000000000001" customHeight="1" x14ac:dyDescent="0.25">
      <c r="A13" s="8" t="s">
        <v>168</v>
      </c>
      <c r="B13" s="19">
        <v>8120.4</v>
      </c>
      <c r="C13" s="140">
        <v>7168.3200000000006</v>
      </c>
      <c r="D13" s="247">
        <f t="shared" si="2"/>
        <v>2.1818551142233539E-2</v>
      </c>
      <c r="E13" s="215">
        <f t="shared" si="3"/>
        <v>2.0749319178884659E-2</v>
      </c>
      <c r="F13" s="52">
        <f t="shared" si="4"/>
        <v>-0.11724545588887235</v>
      </c>
      <c r="H13" s="19">
        <v>7308.9520000000002</v>
      </c>
      <c r="I13" s="140">
        <v>7314.6930000000002</v>
      </c>
      <c r="J13" s="247">
        <f t="shared" si="5"/>
        <v>3.9077947501081983E-2</v>
      </c>
      <c r="K13" s="215">
        <f t="shared" si="6"/>
        <v>4.0139479653297123E-2</v>
      </c>
      <c r="L13" s="52">
        <f t="shared" si="7"/>
        <v>7.8547512694022146E-4</v>
      </c>
      <c r="N13" s="27">
        <f t="shared" si="0"/>
        <v>9.0007290281266936</v>
      </c>
      <c r="O13" s="152">
        <f t="shared" si="1"/>
        <v>10.204194288201418</v>
      </c>
      <c r="P13" s="52">
        <f t="shared" si="8"/>
        <v>0.13370753150261197</v>
      </c>
    </row>
    <row r="14" spans="1:16" ht="20.100000000000001" customHeight="1" x14ac:dyDescent="0.25">
      <c r="A14" s="8" t="s">
        <v>177</v>
      </c>
      <c r="B14" s="19">
        <v>8536.1</v>
      </c>
      <c r="C14" s="140">
        <v>8749.9</v>
      </c>
      <c r="D14" s="247">
        <f t="shared" si="2"/>
        <v>2.293548771060782E-2</v>
      </c>
      <c r="E14" s="215">
        <f t="shared" si="3"/>
        <v>2.532733860699897E-2</v>
      </c>
      <c r="F14" s="52">
        <f t="shared" si="4"/>
        <v>2.5046566933376983E-2</v>
      </c>
      <c r="H14" s="19">
        <v>7068.7199999999993</v>
      </c>
      <c r="I14" s="140">
        <v>6802.58</v>
      </c>
      <c r="J14" s="247">
        <f t="shared" si="5"/>
        <v>3.7793526220975072E-2</v>
      </c>
      <c r="K14" s="215">
        <f t="shared" si="6"/>
        <v>3.7329252437515281E-2</v>
      </c>
      <c r="L14" s="52">
        <f t="shared" si="7"/>
        <v>-3.765038083273909E-2</v>
      </c>
      <c r="N14" s="27">
        <f t="shared" si="0"/>
        <v>8.2809714038026723</v>
      </c>
      <c r="O14" s="152">
        <f t="shared" si="1"/>
        <v>7.7744659938970724</v>
      </c>
      <c r="P14" s="52">
        <f t="shared" si="8"/>
        <v>-6.1164975122726485E-2</v>
      </c>
    </row>
    <row r="15" spans="1:16" ht="20.100000000000001" customHeight="1" x14ac:dyDescent="0.25">
      <c r="A15" s="8" t="s">
        <v>176</v>
      </c>
      <c r="B15" s="19">
        <v>8241.57</v>
      </c>
      <c r="C15" s="140">
        <v>8403.130000000001</v>
      </c>
      <c r="D15" s="247">
        <f t="shared" si="2"/>
        <v>2.2144120552841939E-2</v>
      </c>
      <c r="E15" s="215">
        <f t="shared" si="3"/>
        <v>2.4323582997363546E-2</v>
      </c>
      <c r="F15" s="52">
        <f t="shared" si="4"/>
        <v>1.9603061067248267E-2</v>
      </c>
      <c r="H15" s="19">
        <v>3544.1759999999995</v>
      </c>
      <c r="I15" s="140">
        <v>3796.8139999999999</v>
      </c>
      <c r="J15" s="247">
        <f t="shared" si="5"/>
        <v>1.8949245208149501E-2</v>
      </c>
      <c r="K15" s="215">
        <f t="shared" si="6"/>
        <v>2.0835069674195985E-2</v>
      </c>
      <c r="L15" s="52">
        <f t="shared" si="7"/>
        <v>7.1282577388933399E-2</v>
      </c>
      <c r="N15" s="27">
        <f t="shared" si="0"/>
        <v>4.3003651003388912</v>
      </c>
      <c r="O15" s="152">
        <f t="shared" si="1"/>
        <v>4.5183330497088576</v>
      </c>
      <c r="P15" s="52">
        <f t="shared" si="8"/>
        <v>5.0685917191726215E-2</v>
      </c>
    </row>
    <row r="16" spans="1:16" ht="20.100000000000001" customHeight="1" x14ac:dyDescent="0.25">
      <c r="A16" s="8" t="s">
        <v>181</v>
      </c>
      <c r="B16" s="19">
        <v>274.58</v>
      </c>
      <c r="C16" s="140">
        <v>1314.09</v>
      </c>
      <c r="D16" s="247">
        <f t="shared" si="2"/>
        <v>7.3776387525669742E-4</v>
      </c>
      <c r="E16" s="215">
        <f t="shared" si="3"/>
        <v>3.8037466016835934E-3</v>
      </c>
      <c r="F16" s="52">
        <f t="shared" si="4"/>
        <v>3.7858183407385826</v>
      </c>
      <c r="H16" s="19">
        <v>788.5440000000001</v>
      </c>
      <c r="I16" s="140">
        <v>3660.1600000000003</v>
      </c>
      <c r="J16" s="247">
        <f t="shared" si="5"/>
        <v>4.2160190728155276E-3</v>
      </c>
      <c r="K16" s="215">
        <f t="shared" si="6"/>
        <v>2.0085178947060665E-2</v>
      </c>
      <c r="L16" s="52">
        <f t="shared" si="7"/>
        <v>3.6416686957227493</v>
      </c>
      <c r="N16" s="27">
        <f t="shared" si="0"/>
        <v>28.718187777696855</v>
      </c>
      <c r="O16" s="152">
        <f t="shared" si="1"/>
        <v>27.853191181730324</v>
      </c>
      <c r="P16" s="52">
        <f t="shared" si="8"/>
        <v>-3.0120166448605275E-2</v>
      </c>
    </row>
    <row r="17" spans="1:16" ht="20.100000000000001" customHeight="1" x14ac:dyDescent="0.25">
      <c r="A17" s="8" t="s">
        <v>173</v>
      </c>
      <c r="B17" s="19">
        <v>4421.67</v>
      </c>
      <c r="C17" s="140">
        <v>4139.7700000000004</v>
      </c>
      <c r="D17" s="247">
        <f t="shared" si="2"/>
        <v>1.1880502565031252E-2</v>
      </c>
      <c r="E17" s="215">
        <f t="shared" si="3"/>
        <v>1.1982920552817305E-2</v>
      </c>
      <c r="F17" s="52">
        <f t="shared" si="4"/>
        <v>-6.3754192420510725E-2</v>
      </c>
      <c r="H17" s="19">
        <v>2890.8739999999998</v>
      </c>
      <c r="I17" s="140">
        <v>2609.54</v>
      </c>
      <c r="J17" s="247">
        <f t="shared" si="5"/>
        <v>1.5456309249840861E-2</v>
      </c>
      <c r="K17" s="215">
        <f t="shared" si="6"/>
        <v>1.4319887073109558E-2</v>
      </c>
      <c r="L17" s="52">
        <f t="shared" si="7"/>
        <v>-9.7317973733894961E-2</v>
      </c>
      <c r="N17" s="27">
        <f t="shared" si="0"/>
        <v>6.537968686039437</v>
      </c>
      <c r="O17" s="152">
        <f t="shared" si="1"/>
        <v>6.303586914248859</v>
      </c>
      <c r="P17" s="52">
        <f t="shared" si="8"/>
        <v>-3.5849326150957997E-2</v>
      </c>
    </row>
    <row r="18" spans="1:16" ht="20.100000000000001" customHeight="1" x14ac:dyDescent="0.25">
      <c r="A18" s="8" t="s">
        <v>187</v>
      </c>
      <c r="B18" s="19">
        <v>2710.9100000000003</v>
      </c>
      <c r="C18" s="140">
        <v>2772.82</v>
      </c>
      <c r="D18" s="247">
        <f t="shared" si="2"/>
        <v>7.2838934630058052E-3</v>
      </c>
      <c r="E18" s="215">
        <f t="shared" si="3"/>
        <v>8.0261661317568081E-3</v>
      </c>
      <c r="F18" s="52">
        <f t="shared" si="4"/>
        <v>2.283734981980215E-2</v>
      </c>
      <c r="H18" s="19">
        <v>2539.9409999999998</v>
      </c>
      <c r="I18" s="140">
        <v>2581.5729999999994</v>
      </c>
      <c r="J18" s="247">
        <f t="shared" si="5"/>
        <v>1.3580015445968952E-2</v>
      </c>
      <c r="K18" s="215">
        <f t="shared" si="6"/>
        <v>1.4166417771326998E-2</v>
      </c>
      <c r="L18" s="52">
        <f t="shared" si="7"/>
        <v>1.6390931915347486E-2</v>
      </c>
      <c r="N18" s="27">
        <f t="shared" si="0"/>
        <v>9.3693298560262033</v>
      </c>
      <c r="O18" s="152">
        <f t="shared" si="1"/>
        <v>9.3102797873644842</v>
      </c>
      <c r="P18" s="52">
        <f t="shared" si="8"/>
        <v>-6.3024858308023983E-3</v>
      </c>
    </row>
    <row r="19" spans="1:16" ht="20.100000000000001" customHeight="1" x14ac:dyDescent="0.25">
      <c r="A19" s="8" t="s">
        <v>183</v>
      </c>
      <c r="B19" s="19">
        <v>3791.1800000000007</v>
      </c>
      <c r="C19" s="140">
        <v>4125.5200000000004</v>
      </c>
      <c r="D19" s="247">
        <f t="shared" si="2"/>
        <v>1.0186450756048099E-2</v>
      </c>
      <c r="E19" s="215">
        <f t="shared" si="3"/>
        <v>1.1941672701396176E-2</v>
      </c>
      <c r="F19" s="52">
        <f t="shared" si="4"/>
        <v>8.8188901608470094E-2</v>
      </c>
      <c r="H19" s="19">
        <v>1940.56</v>
      </c>
      <c r="I19" s="140">
        <v>2163.5619999999999</v>
      </c>
      <c r="J19" s="247">
        <f t="shared" si="5"/>
        <v>1.0375372803474376E-2</v>
      </c>
      <c r="K19" s="215">
        <f t="shared" si="6"/>
        <v>1.1872576590384152E-2</v>
      </c>
      <c r="L19" s="52">
        <f t="shared" si="7"/>
        <v>0.1149163128169188</v>
      </c>
      <c r="N19" s="27">
        <f t="shared" si="0"/>
        <v>5.1186174225439025</v>
      </c>
      <c r="O19" s="152">
        <f t="shared" si="1"/>
        <v>5.2443376834920201</v>
      </c>
      <c r="P19" s="52">
        <f t="shared" si="8"/>
        <v>2.4561370887851174E-2</v>
      </c>
    </row>
    <row r="20" spans="1:16" ht="20.100000000000001" customHeight="1" x14ac:dyDescent="0.25">
      <c r="A20" s="8" t="s">
        <v>167</v>
      </c>
      <c r="B20" s="19">
        <v>4801.8900000000003</v>
      </c>
      <c r="C20" s="140">
        <v>4098.8900000000003</v>
      </c>
      <c r="D20" s="247">
        <f t="shared" si="2"/>
        <v>1.2902108583860379E-2</v>
      </c>
      <c r="E20" s="215">
        <f t="shared" si="3"/>
        <v>1.1864589874494796E-2</v>
      </c>
      <c r="F20" s="52">
        <f t="shared" si="4"/>
        <v>-0.14640068806240875</v>
      </c>
      <c r="H20" s="19">
        <v>2153.1030000000001</v>
      </c>
      <c r="I20" s="140">
        <v>1975.2920000000001</v>
      </c>
      <c r="J20" s="247">
        <f t="shared" si="5"/>
        <v>1.1511752437069244E-2</v>
      </c>
      <c r="K20" s="215">
        <f t="shared" si="6"/>
        <v>1.0839442344787483E-2</v>
      </c>
      <c r="L20" s="52">
        <f t="shared" si="7"/>
        <v>-8.2583601434766438E-2</v>
      </c>
      <c r="N20" s="27">
        <f t="shared" si="0"/>
        <v>4.4838657278696514</v>
      </c>
      <c r="O20" s="152">
        <f t="shared" si="1"/>
        <v>4.8190900463296158</v>
      </c>
      <c r="P20" s="52">
        <f t="shared" si="8"/>
        <v>7.4762345441426542E-2</v>
      </c>
    </row>
    <row r="21" spans="1:16" ht="20.100000000000001" customHeight="1" x14ac:dyDescent="0.25">
      <c r="A21" s="8" t="s">
        <v>174</v>
      </c>
      <c r="B21" s="19">
        <v>3736.73</v>
      </c>
      <c r="C21" s="140">
        <v>4200.33</v>
      </c>
      <c r="D21" s="247">
        <f t="shared" si="2"/>
        <v>1.0040150067695968E-2</v>
      </c>
      <c r="E21" s="215">
        <f t="shared" si="3"/>
        <v>1.215821668489194E-2</v>
      </c>
      <c r="F21" s="52">
        <f t="shared" si="4"/>
        <v>0.12406569380179995</v>
      </c>
      <c r="H21" s="19">
        <v>1351.6859999999997</v>
      </c>
      <c r="I21" s="140">
        <v>1558.4889999999998</v>
      </c>
      <c r="J21" s="247">
        <f t="shared" si="5"/>
        <v>7.2269067502355316E-3</v>
      </c>
      <c r="K21" s="215">
        <f t="shared" si="6"/>
        <v>8.5522300806592112E-3</v>
      </c>
      <c r="L21" s="52">
        <f t="shared" si="7"/>
        <v>0.15299633198834653</v>
      </c>
      <c r="N21" s="27">
        <f t="shared" si="0"/>
        <v>3.6172964062161297</v>
      </c>
      <c r="O21" s="152">
        <f t="shared" si="1"/>
        <v>3.7103965640794883</v>
      </c>
      <c r="P21" s="52">
        <f t="shared" si="8"/>
        <v>2.5737497680137836E-2</v>
      </c>
    </row>
    <row r="22" spans="1:16" ht="20.100000000000001" customHeight="1" x14ac:dyDescent="0.25">
      <c r="A22" s="8" t="s">
        <v>204</v>
      </c>
      <c r="B22" s="19">
        <v>294.81</v>
      </c>
      <c r="C22" s="140">
        <v>1097.98</v>
      </c>
      <c r="D22" s="247">
        <f t="shared" si="2"/>
        <v>7.9211948453793786E-4</v>
      </c>
      <c r="E22" s="215">
        <f t="shared" si="3"/>
        <v>3.1781976072541092E-3</v>
      </c>
      <c r="F22" s="52">
        <f t="shared" si="4"/>
        <v>2.7243648451545064</v>
      </c>
      <c r="H22" s="19">
        <v>223.55800000000002</v>
      </c>
      <c r="I22" s="140">
        <v>1419.0219999999999</v>
      </c>
      <c r="J22" s="247">
        <f t="shared" si="5"/>
        <v>1.1952722890295198E-3</v>
      </c>
      <c r="K22" s="215">
        <f t="shared" si="6"/>
        <v>7.7869029768687474E-3</v>
      </c>
      <c r="L22" s="52">
        <f t="shared" si="7"/>
        <v>5.3474445110441131</v>
      </c>
      <c r="N22" s="27">
        <f t="shared" si="0"/>
        <v>7.5831213323835698</v>
      </c>
      <c r="O22" s="152">
        <f t="shared" si="1"/>
        <v>12.923933040674694</v>
      </c>
      <c r="P22" s="52">
        <f t="shared" si="8"/>
        <v>0.70430255223311444</v>
      </c>
    </row>
    <row r="23" spans="1:16" ht="20.100000000000001" customHeight="1" x14ac:dyDescent="0.25">
      <c r="A23" s="8" t="s">
        <v>182</v>
      </c>
      <c r="B23" s="19">
        <v>705.38</v>
      </c>
      <c r="C23" s="140">
        <v>1468.38</v>
      </c>
      <c r="D23" s="247">
        <f t="shared" si="2"/>
        <v>1.8952723516955686E-3</v>
      </c>
      <c r="E23" s="215">
        <f t="shared" si="3"/>
        <v>4.2503522855969955E-3</v>
      </c>
      <c r="F23" s="52">
        <f t="shared" si="4"/>
        <v>1.0816864668689219</v>
      </c>
      <c r="H23" s="19">
        <v>465.20899999999995</v>
      </c>
      <c r="I23" s="140">
        <v>1036.02</v>
      </c>
      <c r="J23" s="247">
        <f t="shared" si="5"/>
        <v>2.4872803760417153E-3</v>
      </c>
      <c r="K23" s="215">
        <f t="shared" si="6"/>
        <v>5.6851741707285436E-3</v>
      </c>
      <c r="L23" s="52">
        <f t="shared" si="7"/>
        <v>1.2269990477398334</v>
      </c>
      <c r="N23" s="27">
        <f t="shared" si="0"/>
        <v>6.5951543848705647</v>
      </c>
      <c r="O23" s="152">
        <f t="shared" si="1"/>
        <v>7.0555305847260241</v>
      </c>
      <c r="P23" s="52">
        <f t="shared" si="8"/>
        <v>6.9805219558100554E-2</v>
      </c>
    </row>
    <row r="24" spans="1:16" ht="20.100000000000001" customHeight="1" x14ac:dyDescent="0.25">
      <c r="A24" s="8" t="s">
        <v>192</v>
      </c>
      <c r="B24" s="19">
        <v>1199.3999999999999</v>
      </c>
      <c r="C24" s="140">
        <v>2113.4399999999996</v>
      </c>
      <c r="D24" s="247">
        <f t="shared" si="2"/>
        <v>3.2226454657399766E-3</v>
      </c>
      <c r="E24" s="215">
        <f t="shared" si="3"/>
        <v>6.1175339724540726E-3</v>
      </c>
      <c r="F24" s="52">
        <f t="shared" si="4"/>
        <v>0.76208104052026004</v>
      </c>
      <c r="H24" s="19">
        <v>622.98500000000001</v>
      </c>
      <c r="I24" s="140">
        <v>1006.076</v>
      </c>
      <c r="J24" s="247">
        <f t="shared" si="5"/>
        <v>3.3308434812489617E-3</v>
      </c>
      <c r="K24" s="215">
        <f t="shared" si="6"/>
        <v>5.5208560539274252E-3</v>
      </c>
      <c r="L24" s="52">
        <f t="shared" si="7"/>
        <v>0.61492812828559273</v>
      </c>
      <c r="N24" s="27">
        <f t="shared" si="0"/>
        <v>5.1941387360346845</v>
      </c>
      <c r="O24" s="152">
        <f t="shared" si="1"/>
        <v>4.7603717162540704</v>
      </c>
      <c r="P24" s="52">
        <f t="shared" si="8"/>
        <v>-8.3510865193362357E-2</v>
      </c>
    </row>
    <row r="25" spans="1:16" ht="20.100000000000001" customHeight="1" x14ac:dyDescent="0.25">
      <c r="A25" s="8" t="s">
        <v>190</v>
      </c>
      <c r="B25" s="19">
        <v>711.16000000000008</v>
      </c>
      <c r="C25" s="140">
        <v>1449.6999999999998</v>
      </c>
      <c r="D25" s="247">
        <f t="shared" si="2"/>
        <v>1.9108025257759233E-3</v>
      </c>
      <c r="E25" s="215">
        <f t="shared" si="3"/>
        <v>4.1962814179095078E-3</v>
      </c>
      <c r="F25" s="52">
        <f t="shared" si="4"/>
        <v>1.0385004780921308</v>
      </c>
      <c r="H25" s="19">
        <v>578.63900000000001</v>
      </c>
      <c r="I25" s="140">
        <v>994.53399999999988</v>
      </c>
      <c r="J25" s="247">
        <f t="shared" si="5"/>
        <v>3.0937437356379654E-3</v>
      </c>
      <c r="K25" s="215">
        <f t="shared" si="6"/>
        <v>5.4575191682702468E-3</v>
      </c>
      <c r="L25" s="52">
        <f t="shared" si="7"/>
        <v>0.71874692165581622</v>
      </c>
      <c r="N25" s="27">
        <f t="shared" si="0"/>
        <v>8.1365515495809664</v>
      </c>
      <c r="O25" s="152">
        <f t="shared" si="1"/>
        <v>6.8602745395599083</v>
      </c>
      <c r="P25" s="52">
        <f t="shared" si="8"/>
        <v>-0.15685723887373226</v>
      </c>
    </row>
    <row r="26" spans="1:16" ht="20.100000000000001" customHeight="1" x14ac:dyDescent="0.25">
      <c r="A26" s="8" t="s">
        <v>188</v>
      </c>
      <c r="B26" s="19">
        <v>1175.58</v>
      </c>
      <c r="C26" s="140">
        <v>1349.32</v>
      </c>
      <c r="D26" s="247">
        <f t="shared" si="2"/>
        <v>3.1586439524884124E-3</v>
      </c>
      <c r="E26" s="215">
        <f t="shared" si="3"/>
        <v>3.9057228687408825E-3</v>
      </c>
      <c r="F26" s="52">
        <f t="shared" si="4"/>
        <v>0.14779087769441468</v>
      </c>
      <c r="H26" s="19">
        <v>613.00299999999993</v>
      </c>
      <c r="I26" s="140">
        <v>932.33899999999983</v>
      </c>
      <c r="J26" s="247">
        <f t="shared" si="5"/>
        <v>3.2774738501505766E-3</v>
      </c>
      <c r="K26" s="215">
        <f t="shared" si="6"/>
        <v>5.1162232400560597E-3</v>
      </c>
      <c r="L26" s="52">
        <f t="shared" si="7"/>
        <v>0.52093709166186775</v>
      </c>
      <c r="N26" s="27">
        <f t="shared" si="0"/>
        <v>5.2144728559519553</v>
      </c>
      <c r="O26" s="152">
        <f t="shared" si="1"/>
        <v>6.90969525390567</v>
      </c>
      <c r="P26" s="52">
        <f t="shared" si="8"/>
        <v>0.32509947693346164</v>
      </c>
    </row>
    <row r="27" spans="1:16" ht="20.100000000000001" customHeight="1" x14ac:dyDescent="0.25">
      <c r="A27" s="8" t="s">
        <v>175</v>
      </c>
      <c r="B27" s="19">
        <v>1707.77</v>
      </c>
      <c r="C27" s="140">
        <v>1546.41</v>
      </c>
      <c r="D27" s="247">
        <f t="shared" si="2"/>
        <v>4.5885753268523934E-3</v>
      </c>
      <c r="E27" s="215">
        <f t="shared" si="3"/>
        <v>4.4762168362209032E-3</v>
      </c>
      <c r="F27" s="52">
        <f t="shared" si="4"/>
        <v>-9.4485791412192446E-2</v>
      </c>
      <c r="H27" s="19">
        <v>1058.57</v>
      </c>
      <c r="I27" s="140">
        <v>897.21600000000012</v>
      </c>
      <c r="J27" s="247">
        <f t="shared" si="5"/>
        <v>5.6597365649986965E-3</v>
      </c>
      <c r="K27" s="215">
        <f t="shared" si="6"/>
        <v>4.9234852886666106E-3</v>
      </c>
      <c r="L27" s="52">
        <f t="shared" si="7"/>
        <v>-0.15242638654033255</v>
      </c>
      <c r="N27" s="27">
        <f t="shared" ref="N27" si="9">(H27/B27)*10</f>
        <v>6.1985513271693495</v>
      </c>
      <c r="O27" s="152">
        <f t="shared" ref="O27" si="10">(I27/C27)*10</f>
        <v>5.801928337245621</v>
      </c>
      <c r="P27" s="52">
        <f t="shared" ref="P27" si="11">(O27-N27)/N27</f>
        <v>-6.3986400852286199E-2</v>
      </c>
    </row>
    <row r="28" spans="1:16" ht="20.100000000000001" customHeight="1" x14ac:dyDescent="0.25">
      <c r="A28" s="8" t="s">
        <v>178</v>
      </c>
      <c r="B28" s="19">
        <v>793.53999999999985</v>
      </c>
      <c r="C28" s="140">
        <v>805.23</v>
      </c>
      <c r="D28" s="247">
        <f t="shared" si="2"/>
        <v>2.1321478096409047E-3</v>
      </c>
      <c r="E28" s="215">
        <f t="shared" si="3"/>
        <v>2.3308075368305673E-3</v>
      </c>
      <c r="F28" s="52">
        <f t="shared" si="4"/>
        <v>1.4731456511329196E-2</v>
      </c>
      <c r="H28" s="19">
        <v>647.59199999999987</v>
      </c>
      <c r="I28" s="140">
        <v>840.74600000000009</v>
      </c>
      <c r="J28" s="247">
        <f t="shared" si="5"/>
        <v>3.4624069467306226E-3</v>
      </c>
      <c r="K28" s="215">
        <f t="shared" si="6"/>
        <v>4.6136053776407223E-3</v>
      </c>
      <c r="L28" s="52">
        <f t="shared" si="7"/>
        <v>0.29826495694820238</v>
      </c>
      <c r="N28" s="27">
        <f t="shared" si="0"/>
        <v>8.1607984474632662</v>
      </c>
      <c r="O28" s="152">
        <f t="shared" si="1"/>
        <v>10.441066527575973</v>
      </c>
      <c r="P28" s="52">
        <f t="shared" si="8"/>
        <v>0.27941727697263669</v>
      </c>
    </row>
    <row r="29" spans="1:16" ht="20.100000000000001" customHeight="1" x14ac:dyDescent="0.25">
      <c r="A29" s="8" t="s">
        <v>205</v>
      </c>
      <c r="B29" s="19">
        <v>568.08999999999992</v>
      </c>
      <c r="C29" s="140">
        <v>618.41000000000008</v>
      </c>
      <c r="D29" s="247">
        <f t="shared" si="2"/>
        <v>1.5263904140672196E-3</v>
      </c>
      <c r="E29" s="215">
        <f t="shared" si="3"/>
        <v>1.7900409682344066E-3</v>
      </c>
      <c r="F29" s="52">
        <f>(C29-B29)/B29</f>
        <v>8.8577514126283105E-2</v>
      </c>
      <c r="H29" s="19">
        <v>518.09699999999998</v>
      </c>
      <c r="I29" s="140">
        <v>793.70400000000006</v>
      </c>
      <c r="J29" s="247">
        <f t="shared" si="5"/>
        <v>2.7700506675195119E-3</v>
      </c>
      <c r="K29" s="215">
        <f t="shared" si="6"/>
        <v>4.355461747846498E-3</v>
      </c>
      <c r="L29" s="52">
        <f>(I29-H29)/H29</f>
        <v>0.53196023138524273</v>
      </c>
      <c r="N29" s="27">
        <f t="shared" si="0"/>
        <v>9.1199809889278107</v>
      </c>
      <c r="O29" s="152">
        <f t="shared" si="1"/>
        <v>12.834591937387817</v>
      </c>
      <c r="P29" s="52">
        <f>(O29-N29)/N29</f>
        <v>0.40730468111389273</v>
      </c>
    </row>
    <row r="30" spans="1:16" ht="20.100000000000001" customHeight="1" x14ac:dyDescent="0.25">
      <c r="A30" s="8" t="s">
        <v>179</v>
      </c>
      <c r="B30" s="19">
        <v>1426.8799999999999</v>
      </c>
      <c r="C30" s="140">
        <v>1384.53</v>
      </c>
      <c r="D30" s="247">
        <f t="shared" si="2"/>
        <v>3.8338572304110873E-3</v>
      </c>
      <c r="E30" s="215">
        <f t="shared" si="3"/>
        <v>4.0076412440768787E-3</v>
      </c>
      <c r="F30" s="52">
        <f t="shared" si="4"/>
        <v>-2.9680141287284082E-2</v>
      </c>
      <c r="H30" s="19">
        <v>841.55300000000011</v>
      </c>
      <c r="I30" s="140">
        <v>771.346</v>
      </c>
      <c r="J30" s="247">
        <f t="shared" si="5"/>
        <v>4.4994363013162557E-3</v>
      </c>
      <c r="K30" s="215">
        <f t="shared" si="6"/>
        <v>4.2327719116375933E-3</v>
      </c>
      <c r="L30" s="52">
        <f t="shared" si="7"/>
        <v>-8.342552400145932E-2</v>
      </c>
      <c r="N30" s="27">
        <f t="shared" si="0"/>
        <v>5.8978540592061011</v>
      </c>
      <c r="O30" s="152">
        <f t="shared" si="1"/>
        <v>5.5711757780618694</v>
      </c>
      <c r="P30" s="52">
        <f t="shared" si="8"/>
        <v>-5.5389346339337064E-2</v>
      </c>
    </row>
    <row r="31" spans="1:16" ht="20.100000000000001" customHeight="1" x14ac:dyDescent="0.25">
      <c r="A31" s="8" t="s">
        <v>189</v>
      </c>
      <c r="B31" s="19">
        <v>1320.3</v>
      </c>
      <c r="C31" s="140">
        <v>1110.4800000000002</v>
      </c>
      <c r="D31" s="247">
        <f t="shared" si="2"/>
        <v>3.5474894183896047E-3</v>
      </c>
      <c r="E31" s="215">
        <f t="shared" si="3"/>
        <v>3.2143799330621174E-3</v>
      </c>
      <c r="F31" s="52">
        <f t="shared" si="4"/>
        <v>-0.15891842763008385</v>
      </c>
      <c r="H31" s="19">
        <v>829.59100000000001</v>
      </c>
      <c r="I31" s="140">
        <v>728.10599999999999</v>
      </c>
      <c r="J31" s="247">
        <f t="shared" si="5"/>
        <v>4.4354804280244426E-3</v>
      </c>
      <c r="K31" s="215">
        <f t="shared" si="6"/>
        <v>3.9954918097647512E-3</v>
      </c>
      <c r="L31" s="52">
        <f t="shared" si="7"/>
        <v>-0.12233136569707243</v>
      </c>
      <c r="N31" s="27">
        <f t="shared" si="0"/>
        <v>6.283352268423843</v>
      </c>
      <c r="O31" s="152">
        <f t="shared" si="1"/>
        <v>6.5566781932137443</v>
      </c>
      <c r="P31" s="52">
        <f t="shared" si="8"/>
        <v>4.3500016092280026E-2</v>
      </c>
    </row>
    <row r="32" spans="1:16" ht="20.100000000000001" customHeight="1" thickBot="1" x14ac:dyDescent="0.3">
      <c r="A32" s="8" t="s">
        <v>17</v>
      </c>
      <c r="B32" s="19">
        <f>B33-SUM(B7:B31)</f>
        <v>15306.930000000284</v>
      </c>
      <c r="C32" s="140">
        <f>C33-SUM(C7:C31)</f>
        <v>12479.800000000047</v>
      </c>
      <c r="D32" s="247">
        <f t="shared" si="2"/>
        <v>4.1127904417959098E-2</v>
      </c>
      <c r="E32" s="215">
        <f t="shared" si="3"/>
        <v>3.6123855169502159E-2</v>
      </c>
      <c r="F32" s="52">
        <f t="shared" si="4"/>
        <v>-0.18469608210138708</v>
      </c>
      <c r="H32" s="19">
        <f>H33-SUM(H7:H31)</f>
        <v>9969.9010000000126</v>
      </c>
      <c r="I32" s="140">
        <f>I33-SUM(I7:I31)</f>
        <v>8846.2959999999439</v>
      </c>
      <c r="J32" s="247">
        <f t="shared" si="5"/>
        <v>5.3304942742678461E-2</v>
      </c>
      <c r="K32" s="215">
        <f t="shared" si="6"/>
        <v>4.8544172434720291E-2</v>
      </c>
      <c r="L32" s="52">
        <f t="shared" si="7"/>
        <v>-0.11269971487179936</v>
      </c>
      <c r="N32" s="27">
        <f t="shared" si="0"/>
        <v>6.5133250103056772</v>
      </c>
      <c r="O32" s="152">
        <f t="shared" si="1"/>
        <v>7.0884918027531771</v>
      </c>
      <c r="P32" s="52">
        <f t="shared" si="8"/>
        <v>8.830617104742125E-2</v>
      </c>
    </row>
    <row r="33" spans="1:16" ht="26.25" customHeight="1" thickBot="1" x14ac:dyDescent="0.3">
      <c r="A33" s="12" t="s">
        <v>18</v>
      </c>
      <c r="B33" s="17">
        <v>372178.70000000024</v>
      </c>
      <c r="C33" s="145">
        <v>345472.54000000015</v>
      </c>
      <c r="D33" s="243">
        <f>SUM(D7:D32)</f>
        <v>1.0000000000000002</v>
      </c>
      <c r="E33" s="244">
        <f>SUM(E7:E32)</f>
        <v>0.99999999999999989</v>
      </c>
      <c r="F33" s="57">
        <f t="shared" si="4"/>
        <v>-7.1756282667439247E-2</v>
      </c>
      <c r="G33" s="1"/>
      <c r="H33" s="17">
        <v>187035.20699999997</v>
      </c>
      <c r="I33" s="145">
        <v>182231.88399999996</v>
      </c>
      <c r="J33" s="243">
        <f>SUM(J7:J32)</f>
        <v>1.0000000000000002</v>
      </c>
      <c r="K33" s="244">
        <f>SUM(K7:K32)</f>
        <v>1</v>
      </c>
      <c r="L33" s="57">
        <f t="shared" si="7"/>
        <v>-2.5681384147103411E-2</v>
      </c>
      <c r="N33" s="29">
        <f t="shared" si="0"/>
        <v>5.0254140551299642</v>
      </c>
      <c r="O33" s="146">
        <f t="shared" si="1"/>
        <v>5.274858719596061</v>
      </c>
      <c r="P33" s="57">
        <f t="shared" si="8"/>
        <v>4.9636639236017306E-2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L5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165</v>
      </c>
      <c r="B39" s="39">
        <v>118272.52</v>
      </c>
      <c r="C39" s="147">
        <v>112603.70999999999</v>
      </c>
      <c r="D39" s="247">
        <f t="shared" ref="D39:D61" si="12">B39/$B$62</f>
        <v>0.42352604652964915</v>
      </c>
      <c r="E39" s="246">
        <f t="shared" ref="E39:E61" si="13">C39/$C$62</f>
        <v>0.42351147672646056</v>
      </c>
      <c r="F39" s="52">
        <f>(C39-B39)/B39</f>
        <v>-4.7930068624563102E-2</v>
      </c>
      <c r="H39" s="39">
        <v>47402.803999999996</v>
      </c>
      <c r="I39" s="147">
        <v>45084.955999999998</v>
      </c>
      <c r="J39" s="247">
        <f t="shared" ref="J39:J61" si="14">H39/$H$62</f>
        <v>0.39546969376304764</v>
      </c>
      <c r="K39" s="246">
        <f t="shared" ref="K39:K61" si="15">I39/$I$62</f>
        <v>0.3937462673869801</v>
      </c>
      <c r="L39" s="52">
        <f>(I39-H39)/H39</f>
        <v>-4.8896854287353936E-2</v>
      </c>
      <c r="N39" s="27">
        <f t="shared" ref="N39:N62" si="16">(H39/B39)*10</f>
        <v>4.0079304981410724</v>
      </c>
      <c r="O39" s="151">
        <f t="shared" ref="O39:O62" si="17">(I39/C39)*10</f>
        <v>4.0038606188019914</v>
      </c>
      <c r="P39" s="61">
        <f t="shared" si="8"/>
        <v>-1.0154565656686522E-3</v>
      </c>
    </row>
    <row r="40" spans="1:16" ht="20.100000000000001" customHeight="1" x14ac:dyDescent="0.25">
      <c r="A40" s="38" t="s">
        <v>171</v>
      </c>
      <c r="B40" s="19">
        <v>58285.65</v>
      </c>
      <c r="C40" s="140">
        <v>51060.509999999995</v>
      </c>
      <c r="D40" s="247">
        <f t="shared" si="12"/>
        <v>0.20871704529429866</v>
      </c>
      <c r="E40" s="215">
        <f t="shared" si="13"/>
        <v>0.19204262446154044</v>
      </c>
      <c r="F40" s="52">
        <f t="shared" ref="F40:F62" si="18">(C40-B40)/B40</f>
        <v>-0.12396087201566777</v>
      </c>
      <c r="H40" s="19">
        <v>23031.564000000002</v>
      </c>
      <c r="I40" s="140">
        <v>20392.761999999999</v>
      </c>
      <c r="J40" s="247">
        <f t="shared" si="14"/>
        <v>0.19214655660378305</v>
      </c>
      <c r="K40" s="215">
        <f t="shared" si="15"/>
        <v>0.17809874138972315</v>
      </c>
      <c r="L40" s="52">
        <f t="shared" ref="L40:L62" si="19">(I40-H40)/H40</f>
        <v>-0.11457328733732555</v>
      </c>
      <c r="N40" s="27">
        <f t="shared" si="16"/>
        <v>3.9514981817994652</v>
      </c>
      <c r="O40" s="152">
        <f t="shared" si="17"/>
        <v>3.9938422079998808</v>
      </c>
      <c r="P40" s="52">
        <f t="shared" si="8"/>
        <v>1.0715942220459934E-2</v>
      </c>
    </row>
    <row r="41" spans="1:16" ht="20.100000000000001" customHeight="1" x14ac:dyDescent="0.25">
      <c r="A41" s="38" t="s">
        <v>170</v>
      </c>
      <c r="B41" s="19">
        <v>48360.42</v>
      </c>
      <c r="C41" s="140">
        <v>46134.64</v>
      </c>
      <c r="D41" s="247">
        <f t="shared" si="12"/>
        <v>0.17317545522081862</v>
      </c>
      <c r="E41" s="215">
        <f t="shared" si="13"/>
        <v>0.17351603703504653</v>
      </c>
      <c r="F41" s="52">
        <f t="shared" si="18"/>
        <v>-4.6024827741363676E-2</v>
      </c>
      <c r="H41" s="19">
        <v>19546.594000000001</v>
      </c>
      <c r="I41" s="140">
        <v>18789.957999999999</v>
      </c>
      <c r="J41" s="247">
        <f t="shared" si="14"/>
        <v>0.16307232676131617</v>
      </c>
      <c r="K41" s="215">
        <f t="shared" si="15"/>
        <v>0.16410076627019721</v>
      </c>
      <c r="L41" s="52">
        <f t="shared" si="19"/>
        <v>-3.8709352637088704E-2</v>
      </c>
      <c r="N41" s="27">
        <f t="shared" si="16"/>
        <v>4.0418577836999763</v>
      </c>
      <c r="O41" s="152">
        <f t="shared" si="17"/>
        <v>4.0728524163188435</v>
      </c>
      <c r="P41" s="52">
        <f t="shared" si="8"/>
        <v>7.6684124671240446E-3</v>
      </c>
    </row>
    <row r="42" spans="1:16" ht="20.100000000000001" customHeight="1" x14ac:dyDescent="0.25">
      <c r="A42" s="38" t="s">
        <v>169</v>
      </c>
      <c r="B42" s="19">
        <v>18563.22</v>
      </c>
      <c r="C42" s="140">
        <v>18900.599999999999</v>
      </c>
      <c r="D42" s="247">
        <f t="shared" si="12"/>
        <v>6.6473659117604944E-2</v>
      </c>
      <c r="E42" s="215">
        <f t="shared" si="13"/>
        <v>7.1086654400784322E-2</v>
      </c>
      <c r="F42" s="52">
        <f t="shared" si="18"/>
        <v>1.8174648579287286E-2</v>
      </c>
      <c r="H42" s="19">
        <v>9178.4629999999997</v>
      </c>
      <c r="I42" s="140">
        <v>8852.7219999999998</v>
      </c>
      <c r="J42" s="247">
        <f t="shared" si="14"/>
        <v>7.657361264589882E-2</v>
      </c>
      <c r="K42" s="215">
        <f t="shared" si="15"/>
        <v>7.7314620063388795E-2</v>
      </c>
      <c r="L42" s="52">
        <f t="shared" si="19"/>
        <v>-3.5489711076898169E-2</v>
      </c>
      <c r="N42" s="27">
        <f t="shared" si="16"/>
        <v>4.944434747850857</v>
      </c>
      <c r="O42" s="152">
        <f t="shared" si="17"/>
        <v>4.6838312011258907</v>
      </c>
      <c r="P42" s="52">
        <f t="shared" si="8"/>
        <v>-5.2706438655751295E-2</v>
      </c>
    </row>
    <row r="43" spans="1:16" ht="20.100000000000001" customHeight="1" x14ac:dyDescent="0.25">
      <c r="A43" s="38" t="s">
        <v>177</v>
      </c>
      <c r="B43" s="19">
        <v>8536.1</v>
      </c>
      <c r="C43" s="140">
        <v>8749.9</v>
      </c>
      <c r="D43" s="247">
        <f t="shared" si="12"/>
        <v>3.0567207714706154E-2</v>
      </c>
      <c r="E43" s="215">
        <f t="shared" si="13"/>
        <v>3.2909067296351582E-2</v>
      </c>
      <c r="F43" s="52">
        <f t="shared" si="18"/>
        <v>2.5046566933376983E-2</v>
      </c>
      <c r="H43" s="19">
        <v>7068.7199999999993</v>
      </c>
      <c r="I43" s="140">
        <v>6802.58</v>
      </c>
      <c r="J43" s="247">
        <f t="shared" si="14"/>
        <v>5.8972556427183714E-2</v>
      </c>
      <c r="K43" s="215">
        <f t="shared" si="15"/>
        <v>5.9409850230336771E-2</v>
      </c>
      <c r="L43" s="52">
        <f t="shared" si="19"/>
        <v>-3.765038083273909E-2</v>
      </c>
      <c r="N43" s="27">
        <f t="shared" si="16"/>
        <v>8.2809714038026723</v>
      </c>
      <c r="O43" s="152">
        <f t="shared" si="17"/>
        <v>7.7744659938970724</v>
      </c>
      <c r="P43" s="52">
        <f t="shared" si="8"/>
        <v>-6.1164975122726485E-2</v>
      </c>
    </row>
    <row r="44" spans="1:16" ht="20.100000000000001" customHeight="1" x14ac:dyDescent="0.25">
      <c r="A44" s="38" t="s">
        <v>176</v>
      </c>
      <c r="B44" s="19">
        <v>8241.57</v>
      </c>
      <c r="C44" s="140">
        <v>8403.130000000001</v>
      </c>
      <c r="D44" s="247">
        <f t="shared" si="12"/>
        <v>2.9512515327291242E-2</v>
      </c>
      <c r="E44" s="215">
        <f t="shared" si="13"/>
        <v>3.1604837846145775E-2</v>
      </c>
      <c r="F44" s="52">
        <f t="shared" si="18"/>
        <v>1.9603061067248267E-2</v>
      </c>
      <c r="H44" s="19">
        <v>3544.1759999999995</v>
      </c>
      <c r="I44" s="140">
        <v>3796.8139999999999</v>
      </c>
      <c r="J44" s="247">
        <f t="shared" si="14"/>
        <v>2.9568170637381343E-2</v>
      </c>
      <c r="K44" s="215">
        <f t="shared" si="15"/>
        <v>3.3159205932520579E-2</v>
      </c>
      <c r="L44" s="52">
        <f t="shared" si="19"/>
        <v>7.1282577388933399E-2</v>
      </c>
      <c r="N44" s="27">
        <f t="shared" si="16"/>
        <v>4.3003651003388912</v>
      </c>
      <c r="O44" s="152">
        <f t="shared" si="17"/>
        <v>4.5183330497088576</v>
      </c>
      <c r="P44" s="52">
        <f t="shared" si="8"/>
        <v>5.0685917191726215E-2</v>
      </c>
    </row>
    <row r="45" spans="1:16" ht="20.100000000000001" customHeight="1" x14ac:dyDescent="0.25">
      <c r="A45" s="38" t="s">
        <v>183</v>
      </c>
      <c r="B45" s="19">
        <v>3791.1800000000007</v>
      </c>
      <c r="C45" s="140">
        <v>4125.5200000000004</v>
      </c>
      <c r="D45" s="247">
        <f t="shared" si="12"/>
        <v>1.3575964028518843E-2</v>
      </c>
      <c r="E45" s="215">
        <f t="shared" si="13"/>
        <v>1.5516407651795379E-2</v>
      </c>
      <c r="F45" s="52">
        <f t="shared" si="18"/>
        <v>8.8188901608470094E-2</v>
      </c>
      <c r="H45" s="19">
        <v>1940.56</v>
      </c>
      <c r="I45" s="140">
        <v>2163.5619999999999</v>
      </c>
      <c r="J45" s="247">
        <f t="shared" si="14"/>
        <v>1.6189604921447678E-2</v>
      </c>
      <c r="K45" s="215">
        <f t="shared" si="15"/>
        <v>1.8895315363295671E-2</v>
      </c>
      <c r="L45" s="52">
        <f t="shared" si="19"/>
        <v>0.1149163128169188</v>
      </c>
      <c r="N45" s="27">
        <f t="shared" si="16"/>
        <v>5.1186174225439025</v>
      </c>
      <c r="O45" s="152">
        <f t="shared" si="17"/>
        <v>5.2443376834920201</v>
      </c>
      <c r="P45" s="52">
        <f t="shared" si="8"/>
        <v>2.4561370887851174E-2</v>
      </c>
    </row>
    <row r="46" spans="1:16" ht="20.100000000000001" customHeight="1" x14ac:dyDescent="0.25">
      <c r="A46" s="38" t="s">
        <v>174</v>
      </c>
      <c r="B46" s="19">
        <v>3736.73</v>
      </c>
      <c r="C46" s="140">
        <v>4200.33</v>
      </c>
      <c r="D46" s="247">
        <f t="shared" si="12"/>
        <v>1.3380982191372398E-2</v>
      </c>
      <c r="E46" s="215">
        <f t="shared" si="13"/>
        <v>1.5797773990203823E-2</v>
      </c>
      <c r="F46" s="52">
        <f t="shared" si="18"/>
        <v>0.12406569380179995</v>
      </c>
      <c r="H46" s="19">
        <v>1351.6859999999997</v>
      </c>
      <c r="I46" s="140">
        <v>1558.4889999999998</v>
      </c>
      <c r="J46" s="247">
        <f t="shared" si="14"/>
        <v>1.1276776970488891E-2</v>
      </c>
      <c r="K46" s="215">
        <f t="shared" si="15"/>
        <v>1.3610953208286754E-2</v>
      </c>
      <c r="L46" s="52">
        <f t="shared" si="19"/>
        <v>0.15299633198834653</v>
      </c>
      <c r="N46" s="27">
        <f t="shared" si="16"/>
        <v>3.6172964062161297</v>
      </c>
      <c r="O46" s="152">
        <f t="shared" si="17"/>
        <v>3.7103965640794883</v>
      </c>
      <c r="P46" s="52">
        <f t="shared" si="8"/>
        <v>2.5737497680137836E-2</v>
      </c>
    </row>
    <row r="47" spans="1:16" ht="20.100000000000001" customHeight="1" x14ac:dyDescent="0.25">
      <c r="A47" s="38" t="s">
        <v>192</v>
      </c>
      <c r="B47" s="19">
        <v>1199.3999999999999</v>
      </c>
      <c r="C47" s="140">
        <v>2113.4399999999996</v>
      </c>
      <c r="D47" s="247">
        <f t="shared" si="12"/>
        <v>4.2949718176940937E-3</v>
      </c>
      <c r="E47" s="215">
        <f t="shared" si="13"/>
        <v>7.9488153220952547E-3</v>
      </c>
      <c r="F47" s="52">
        <f t="shared" si="18"/>
        <v>0.76208104052026004</v>
      </c>
      <c r="H47" s="19">
        <v>622.98500000000001</v>
      </c>
      <c r="I47" s="140">
        <v>1006.076</v>
      </c>
      <c r="J47" s="247">
        <f t="shared" si="14"/>
        <v>5.1974074607268432E-3</v>
      </c>
      <c r="K47" s="215">
        <f t="shared" si="15"/>
        <v>8.7864934304831832E-3</v>
      </c>
      <c r="L47" s="52">
        <f t="shared" si="19"/>
        <v>0.61492812828559273</v>
      </c>
      <c r="N47" s="27">
        <f t="shared" si="16"/>
        <v>5.1941387360346845</v>
      </c>
      <c r="O47" s="152">
        <f t="shared" si="17"/>
        <v>4.7603717162540704</v>
      </c>
      <c r="P47" s="52">
        <f t="shared" si="8"/>
        <v>-8.3510865193362357E-2</v>
      </c>
    </row>
    <row r="48" spans="1:16" ht="20.100000000000001" customHeight="1" x14ac:dyDescent="0.25">
      <c r="A48" s="38" t="s">
        <v>190</v>
      </c>
      <c r="B48" s="19">
        <v>711.16000000000008</v>
      </c>
      <c r="C48" s="140">
        <v>1449.6999999999998</v>
      </c>
      <c r="D48" s="247">
        <f t="shared" si="12"/>
        <v>2.5466167732794169E-3</v>
      </c>
      <c r="E48" s="215">
        <f t="shared" si="13"/>
        <v>5.4524365832204803E-3</v>
      </c>
      <c r="F48" s="52">
        <f t="shared" si="18"/>
        <v>1.0385004780921308</v>
      </c>
      <c r="H48" s="19">
        <v>578.63900000000001</v>
      </c>
      <c r="I48" s="140">
        <v>994.53399999999988</v>
      </c>
      <c r="J48" s="247">
        <f t="shared" si="14"/>
        <v>4.8274399153551365E-3</v>
      </c>
      <c r="K48" s="215">
        <f t="shared" si="15"/>
        <v>8.685692191635782E-3</v>
      </c>
      <c r="L48" s="52">
        <f t="shared" si="19"/>
        <v>0.71874692165581622</v>
      </c>
      <c r="N48" s="27">
        <f t="shared" si="16"/>
        <v>8.1365515495809664</v>
      </c>
      <c r="O48" s="152">
        <f t="shared" si="17"/>
        <v>6.8602745395599083</v>
      </c>
      <c r="P48" s="52">
        <f t="shared" si="8"/>
        <v>-0.15685723887373226</v>
      </c>
    </row>
    <row r="49" spans="1:16" ht="20.100000000000001" customHeight="1" x14ac:dyDescent="0.25">
      <c r="A49" s="38" t="s">
        <v>188</v>
      </c>
      <c r="B49" s="19">
        <v>1175.58</v>
      </c>
      <c r="C49" s="140">
        <v>1349.32</v>
      </c>
      <c r="D49" s="247">
        <f t="shared" si="12"/>
        <v>4.2096739781931156E-3</v>
      </c>
      <c r="E49" s="215">
        <f t="shared" si="13"/>
        <v>5.0748994484866245E-3</v>
      </c>
      <c r="F49" s="52">
        <f t="shared" si="18"/>
        <v>0.14779087769441468</v>
      </c>
      <c r="H49" s="19">
        <v>613.00299999999993</v>
      </c>
      <c r="I49" s="140">
        <v>932.33899999999983</v>
      </c>
      <c r="J49" s="247">
        <f t="shared" si="14"/>
        <v>5.1141301406100251E-3</v>
      </c>
      <c r="K49" s="215">
        <f t="shared" si="15"/>
        <v>8.1425165678172019E-3</v>
      </c>
      <c r="L49" s="52">
        <f t="shared" si="19"/>
        <v>0.52093709166186775</v>
      </c>
      <c r="N49" s="27">
        <f t="shared" si="16"/>
        <v>5.2144728559519553</v>
      </c>
      <c r="O49" s="152">
        <f t="shared" si="17"/>
        <v>6.90969525390567</v>
      </c>
      <c r="P49" s="52">
        <f t="shared" si="8"/>
        <v>0.32509947693346164</v>
      </c>
    </row>
    <row r="50" spans="1:16" ht="20.100000000000001" customHeight="1" x14ac:dyDescent="0.25">
      <c r="A50" s="38" t="s">
        <v>175</v>
      </c>
      <c r="B50" s="19">
        <v>1707.77</v>
      </c>
      <c r="C50" s="140">
        <v>1546.41</v>
      </c>
      <c r="D50" s="247">
        <f t="shared" si="12"/>
        <v>6.1154110564477608E-3</v>
      </c>
      <c r="E50" s="215">
        <f t="shared" si="13"/>
        <v>5.816170557120773E-3</v>
      </c>
      <c r="F50" s="52">
        <f t="shared" si="18"/>
        <v>-9.4485791412192446E-2</v>
      </c>
      <c r="H50" s="19">
        <v>1058.57</v>
      </c>
      <c r="I50" s="140">
        <v>897.21600000000012</v>
      </c>
      <c r="J50" s="247">
        <f t="shared" si="14"/>
        <v>8.8313837663854082E-3</v>
      </c>
      <c r="K50" s="215">
        <f t="shared" si="15"/>
        <v>7.8357723370047604E-3</v>
      </c>
      <c r="L50" s="52">
        <f t="shared" si="19"/>
        <v>-0.15242638654033255</v>
      </c>
      <c r="N50" s="27">
        <f t="shared" si="16"/>
        <v>6.1985513271693495</v>
      </c>
      <c r="O50" s="152">
        <f t="shared" si="17"/>
        <v>5.801928337245621</v>
      </c>
      <c r="P50" s="52">
        <f t="shared" si="8"/>
        <v>-6.3986400852286199E-2</v>
      </c>
    </row>
    <row r="51" spans="1:16" ht="20.100000000000001" customHeight="1" x14ac:dyDescent="0.25">
      <c r="A51" s="38" t="s">
        <v>179</v>
      </c>
      <c r="B51" s="19">
        <v>1426.8799999999999</v>
      </c>
      <c r="C51" s="140">
        <v>1384.53</v>
      </c>
      <c r="D51" s="247">
        <f t="shared" si="12"/>
        <v>5.109562603994788E-3</v>
      </c>
      <c r="E51" s="215">
        <f t="shared" si="13"/>
        <v>5.2073270487454316E-3</v>
      </c>
      <c r="F51" s="52">
        <f t="shared" si="18"/>
        <v>-2.9680141287284082E-2</v>
      </c>
      <c r="H51" s="19">
        <v>841.55300000000011</v>
      </c>
      <c r="I51" s="140">
        <v>771.346</v>
      </c>
      <c r="J51" s="247">
        <f t="shared" si="14"/>
        <v>7.0208654153744591E-3</v>
      </c>
      <c r="K51" s="215">
        <f t="shared" si="15"/>
        <v>6.7364956142771338E-3</v>
      </c>
      <c r="L51" s="52">
        <f t="shared" si="19"/>
        <v>-8.342552400145932E-2</v>
      </c>
      <c r="N51" s="27">
        <f t="shared" si="16"/>
        <v>5.8978540592061011</v>
      </c>
      <c r="O51" s="152">
        <f t="shared" si="17"/>
        <v>5.5711757780618694</v>
      </c>
      <c r="P51" s="52">
        <f t="shared" si="8"/>
        <v>-5.5389346339337064E-2</v>
      </c>
    </row>
    <row r="52" spans="1:16" ht="20.100000000000001" customHeight="1" x14ac:dyDescent="0.25">
      <c r="A52" s="38" t="s">
        <v>189</v>
      </c>
      <c r="B52" s="19">
        <v>1320.3</v>
      </c>
      <c r="C52" s="140">
        <v>1110.4800000000002</v>
      </c>
      <c r="D52" s="247">
        <f t="shared" si="12"/>
        <v>4.72790669576581E-3</v>
      </c>
      <c r="E52" s="215">
        <f t="shared" si="13"/>
        <v>4.1766032813235028E-3</v>
      </c>
      <c r="F52" s="52">
        <f t="shared" si="18"/>
        <v>-0.15891842763008385</v>
      </c>
      <c r="H52" s="19">
        <v>829.59100000000001</v>
      </c>
      <c r="I52" s="140">
        <v>728.10599999999999</v>
      </c>
      <c r="J52" s="247">
        <f t="shared" si="14"/>
        <v>6.9210694523172186E-3</v>
      </c>
      <c r="K52" s="215">
        <f t="shared" si="15"/>
        <v>6.3588621393367789E-3</v>
      </c>
      <c r="L52" s="52">
        <f t="shared" si="19"/>
        <v>-0.12233136569707243</v>
      </c>
      <c r="N52" s="27">
        <f t="shared" si="16"/>
        <v>6.283352268423843</v>
      </c>
      <c r="O52" s="152">
        <f t="shared" si="17"/>
        <v>6.5566781932137443</v>
      </c>
      <c r="P52" s="52">
        <f t="shared" si="8"/>
        <v>4.3500016092280026E-2</v>
      </c>
    </row>
    <row r="53" spans="1:16" ht="20.100000000000001" customHeight="1" x14ac:dyDescent="0.25">
      <c r="A53" s="38" t="s">
        <v>180</v>
      </c>
      <c r="B53" s="19">
        <v>844.47</v>
      </c>
      <c r="C53" s="140">
        <v>465.84000000000003</v>
      </c>
      <c r="D53" s="247">
        <f t="shared" si="12"/>
        <v>3.0239910379257396E-3</v>
      </c>
      <c r="E53" s="215">
        <f t="shared" si="13"/>
        <v>1.7520611560512031E-3</v>
      </c>
      <c r="F53" s="52">
        <f t="shared" si="18"/>
        <v>-0.44836406266652457</v>
      </c>
      <c r="H53" s="19">
        <v>603.08900000000006</v>
      </c>
      <c r="I53" s="140">
        <v>381.81700000000001</v>
      </c>
      <c r="J53" s="247">
        <f t="shared" si="14"/>
        <v>5.0314201274224762E-3</v>
      </c>
      <c r="K53" s="215">
        <f t="shared" si="15"/>
        <v>3.3345717044704353E-3</v>
      </c>
      <c r="L53" s="52">
        <f t="shared" si="19"/>
        <v>-0.36689775472608527</v>
      </c>
      <c r="N53" s="27">
        <f t="shared" si="16"/>
        <v>7.1416272928582423</v>
      </c>
      <c r="O53" s="152">
        <f t="shared" si="17"/>
        <v>8.1963120384681432</v>
      </c>
      <c r="P53" s="52">
        <f t="shared" si="8"/>
        <v>0.1476812920025391</v>
      </c>
    </row>
    <row r="54" spans="1:16" ht="20.100000000000001" customHeight="1" x14ac:dyDescent="0.25">
      <c r="A54" s="38" t="s">
        <v>194</v>
      </c>
      <c r="B54" s="19">
        <v>1144.3799999999999</v>
      </c>
      <c r="C54" s="140">
        <v>668.26</v>
      </c>
      <c r="D54" s="247">
        <f t="shared" si="12"/>
        <v>4.0979488483681567E-3</v>
      </c>
      <c r="E54" s="215">
        <f t="shared" si="13"/>
        <v>2.5133788170676134E-3</v>
      </c>
      <c r="F54" s="52">
        <f t="shared" si="18"/>
        <v>-0.41605061255876541</v>
      </c>
      <c r="H54" s="19">
        <v>619.63</v>
      </c>
      <c r="I54" s="140">
        <v>338.83699999999999</v>
      </c>
      <c r="J54" s="247">
        <f t="shared" si="14"/>
        <v>5.1694175379666824E-3</v>
      </c>
      <c r="K54" s="215">
        <f t="shared" si="15"/>
        <v>2.9592089211000266E-3</v>
      </c>
      <c r="L54" s="52">
        <f t="shared" si="19"/>
        <v>-0.45316237109242613</v>
      </c>
      <c r="N54" s="27">
        <f t="shared" si="16"/>
        <v>5.4145476153026095</v>
      </c>
      <c r="O54" s="152">
        <f t="shared" si="17"/>
        <v>5.0704366563912249</v>
      </c>
      <c r="P54" s="52">
        <f t="shared" si="8"/>
        <v>-6.3553039581526125E-2</v>
      </c>
    </row>
    <row r="55" spans="1:16" ht="20.100000000000001" customHeight="1" x14ac:dyDescent="0.25">
      <c r="A55" s="38" t="s">
        <v>197</v>
      </c>
      <c r="B55" s="19">
        <v>368.80999999999995</v>
      </c>
      <c r="C55" s="140">
        <v>364.55000000000007</v>
      </c>
      <c r="D55" s="247">
        <f t="shared" si="12"/>
        <v>1.3206841388058686E-3</v>
      </c>
      <c r="E55" s="215">
        <f t="shared" si="13"/>
        <v>1.371101439203302E-3</v>
      </c>
      <c r="F55" s="52">
        <f t="shared" si="18"/>
        <v>-1.1550662942978438E-2</v>
      </c>
      <c r="H55" s="19">
        <v>176.047</v>
      </c>
      <c r="I55" s="140">
        <v>187.43000000000004</v>
      </c>
      <c r="J55" s="247">
        <f t="shared" si="14"/>
        <v>1.4687159261275609E-3</v>
      </c>
      <c r="K55" s="215">
        <f t="shared" si="15"/>
        <v>1.6369066190580666E-3</v>
      </c>
      <c r="L55" s="52">
        <f t="shared" si="19"/>
        <v>6.4658869506438843E-2</v>
      </c>
      <c r="N55" s="27">
        <f t="shared" si="16"/>
        <v>4.7733792467666287</v>
      </c>
      <c r="O55" s="152">
        <f t="shared" si="17"/>
        <v>5.1414072143738849</v>
      </c>
      <c r="P55" s="52">
        <f t="shared" si="8"/>
        <v>7.7100089597228083E-2</v>
      </c>
    </row>
    <row r="56" spans="1:16" ht="20.100000000000001" customHeight="1" x14ac:dyDescent="0.25">
      <c r="A56" s="38" t="s">
        <v>195</v>
      </c>
      <c r="B56" s="19">
        <v>210.76</v>
      </c>
      <c r="C56" s="140">
        <v>274.3</v>
      </c>
      <c r="D56" s="247">
        <f t="shared" si="12"/>
        <v>7.5471757570219058E-4</v>
      </c>
      <c r="E56" s="215">
        <f t="shared" si="13"/>
        <v>1.0316640372334816E-3</v>
      </c>
      <c r="F56" s="52">
        <f t="shared" si="18"/>
        <v>0.30148035680394775</v>
      </c>
      <c r="H56" s="19">
        <v>122.93300000000001</v>
      </c>
      <c r="I56" s="140">
        <v>160.60300000000001</v>
      </c>
      <c r="J56" s="247">
        <f t="shared" si="14"/>
        <v>1.0255991578762458E-3</v>
      </c>
      <c r="K56" s="215">
        <f t="shared" si="15"/>
        <v>1.4026149161851498E-3</v>
      </c>
      <c r="L56" s="52">
        <f t="shared" si="19"/>
        <v>0.30642707816452863</v>
      </c>
      <c r="N56" s="27">
        <f t="shared" ref="N56" si="20">(H56/B56)*10</f>
        <v>5.8328430442209154</v>
      </c>
      <c r="O56" s="152">
        <f t="shared" ref="O56" si="21">(I56/C56)*10</f>
        <v>5.8550127597520962</v>
      </c>
      <c r="P56" s="52">
        <f t="shared" ref="P56" si="22">(O56-N56)/N56</f>
        <v>3.8008421216041881E-3</v>
      </c>
    </row>
    <row r="57" spans="1:16" ht="20.100000000000001" customHeight="1" x14ac:dyDescent="0.25">
      <c r="A57" s="38" t="s">
        <v>223</v>
      </c>
      <c r="B57" s="19">
        <v>135.86999999999998</v>
      </c>
      <c r="C57" s="140">
        <v>193.06</v>
      </c>
      <c r="D57" s="247">
        <f t="shared" si="12"/>
        <v>4.8654145478580667E-4</v>
      </c>
      <c r="E57" s="215">
        <f t="shared" si="13"/>
        <v>7.261139592719502E-4</v>
      </c>
      <c r="F57" s="52">
        <f t="shared" si="18"/>
        <v>0.42091705306543048</v>
      </c>
      <c r="H57" s="19">
        <v>100.16200000000001</v>
      </c>
      <c r="I57" s="140">
        <v>143.15600000000001</v>
      </c>
      <c r="J57" s="247">
        <f t="shared" si="14"/>
        <v>8.3562642131242658E-4</v>
      </c>
      <c r="K57" s="215">
        <f t="shared" si="15"/>
        <v>1.2502427784126155E-3</v>
      </c>
      <c r="L57" s="52">
        <f t="shared" si="19"/>
        <v>0.42924462370959043</v>
      </c>
      <c r="N57" s="27">
        <f t="shared" ref="N57:N60" si="23">(H57/B57)*10</f>
        <v>7.3718996099212495</v>
      </c>
      <c r="O57" s="152">
        <f t="shared" ref="O57:O60" si="24">(I57/C57)*10</f>
        <v>7.4151041127110737</v>
      </c>
      <c r="P57" s="52">
        <f t="shared" ref="P57:P60" si="25">(O57-N57)/N57</f>
        <v>5.8607014576919575E-3</v>
      </c>
    </row>
    <row r="58" spans="1:16" ht="20.100000000000001" customHeight="1" x14ac:dyDescent="0.25">
      <c r="A58" s="38" t="s">
        <v>198</v>
      </c>
      <c r="B58" s="19">
        <v>141.37</v>
      </c>
      <c r="C58" s="140">
        <v>190.51</v>
      </c>
      <c r="D58" s="247">
        <f t="shared" si="12"/>
        <v>5.0623658985110402E-4</v>
      </c>
      <c r="E58" s="215">
        <f t="shared" si="13"/>
        <v>7.1652320719413245E-4</v>
      </c>
      <c r="F58" s="52">
        <f t="shared" si="18"/>
        <v>0.34759850038904988</v>
      </c>
      <c r="H58" s="19">
        <v>141.55500000000001</v>
      </c>
      <c r="I58" s="140">
        <v>132.84699999999998</v>
      </c>
      <c r="J58" s="247">
        <f t="shared" si="14"/>
        <v>1.1809578290058161E-3</v>
      </c>
      <c r="K58" s="215">
        <f t="shared" si="15"/>
        <v>1.1602098576642315E-3</v>
      </c>
      <c r="L58" s="52">
        <f t="shared" si="19"/>
        <v>-6.1516724947900295E-2</v>
      </c>
      <c r="N58" s="27">
        <f t="shared" ref="N58:N59" si="26">(H58/B58)*10</f>
        <v>10.013086227629625</v>
      </c>
      <c r="O58" s="152">
        <f t="shared" ref="O58:O59" si="27">(I58/C58)*10</f>
        <v>6.9732297517190691</v>
      </c>
      <c r="P58" s="52">
        <f t="shared" ref="P58:P59" si="28">(O58-N58)/N58</f>
        <v>-0.30358836494611652</v>
      </c>
    </row>
    <row r="59" spans="1:16" ht="20.100000000000001" customHeight="1" x14ac:dyDescent="0.25">
      <c r="A59" s="38" t="s">
        <v>191</v>
      </c>
      <c r="B59" s="19">
        <v>120.52999999999999</v>
      </c>
      <c r="C59" s="140">
        <v>192.41000000000003</v>
      </c>
      <c r="D59" s="247">
        <f t="shared" si="12"/>
        <v>4.3160993262186857E-4</v>
      </c>
      <c r="E59" s="215">
        <f t="shared" si="13"/>
        <v>7.2366925776191828E-4</v>
      </c>
      <c r="F59" s="52">
        <f t="shared" ref="F59:F60" si="29">(C59-B59)/B59</f>
        <v>0.5963660499460719</v>
      </c>
      <c r="H59" s="19">
        <v>82.033999999999992</v>
      </c>
      <c r="I59" s="140">
        <v>129.45099999999999</v>
      </c>
      <c r="J59" s="247">
        <f t="shared" si="14"/>
        <v>6.8438906816900211E-4</v>
      </c>
      <c r="K59" s="215">
        <f t="shared" si="15"/>
        <v>1.1305511323890824E-3</v>
      </c>
      <c r="L59" s="52">
        <f t="shared" ref="L59:L60" si="30">(I59-H59)/H59</f>
        <v>0.57801643221103449</v>
      </c>
      <c r="N59" s="27">
        <f t="shared" si="26"/>
        <v>6.8061063635609393</v>
      </c>
      <c r="O59" s="152">
        <f t="shared" si="27"/>
        <v>6.7278727716854627</v>
      </c>
      <c r="P59" s="52">
        <f t="shared" si="28"/>
        <v>-1.1494617876430746E-2</v>
      </c>
    </row>
    <row r="60" spans="1:16" ht="20.100000000000001" customHeight="1" x14ac:dyDescent="0.25">
      <c r="A60" s="38" t="s">
        <v>213</v>
      </c>
      <c r="B60" s="19">
        <v>112.88999999999999</v>
      </c>
      <c r="C60" s="140">
        <v>100.74</v>
      </c>
      <c r="D60" s="247">
        <f t="shared" si="12"/>
        <v>4.0425159954934659E-4</v>
      </c>
      <c r="E60" s="215">
        <f t="shared" si="13"/>
        <v>3.7889112326248964E-4</v>
      </c>
      <c r="F60" s="52">
        <f t="shared" si="29"/>
        <v>-0.10762689343608817</v>
      </c>
      <c r="H60" s="19">
        <v>67.659000000000006</v>
      </c>
      <c r="I60" s="140">
        <v>72.336999999999989</v>
      </c>
      <c r="J60" s="247">
        <f t="shared" si="14"/>
        <v>5.6446205187174253E-4</v>
      </c>
      <c r="K60" s="215">
        <f t="shared" si="15"/>
        <v>6.3175006190472878E-4</v>
      </c>
      <c r="L60" s="52">
        <f t="shared" si="30"/>
        <v>6.9140838617182968E-2</v>
      </c>
      <c r="N60" s="27">
        <f t="shared" si="23"/>
        <v>5.9933563646027119</v>
      </c>
      <c r="O60" s="152">
        <f t="shared" si="24"/>
        <v>7.1805638276752024</v>
      </c>
      <c r="P60" s="52">
        <f t="shared" si="25"/>
        <v>0.19808724708649761</v>
      </c>
    </row>
    <row r="61" spans="1:16" ht="20.100000000000001" customHeight="1" thickBot="1" x14ac:dyDescent="0.3">
      <c r="A61" s="8" t="s">
        <v>17</v>
      </c>
      <c r="B61" s="19">
        <f>B62-SUM(B39:B60)</f>
        <v>849.21999999997206</v>
      </c>
      <c r="C61" s="140">
        <f>C62-SUM(C39:C60)</f>
        <v>299.23999999993248</v>
      </c>
      <c r="D61" s="247">
        <f t="shared" si="12"/>
        <v>3.0410004727547597E-3</v>
      </c>
      <c r="E61" s="215">
        <f t="shared" si="13"/>
        <v>1.1254653536335302E-3</v>
      </c>
      <c r="F61" s="52">
        <f t="shared" ref="F61" si="31">(C61-B61)/B61</f>
        <v>-0.64762958950573191</v>
      </c>
      <c r="H61" s="19">
        <f>H62-SUM(H39:H60)</f>
        <v>342.5509999999922</v>
      </c>
      <c r="I61" s="140">
        <f>I62-SUM(I39:I60)</f>
        <v>184.62300000002142</v>
      </c>
      <c r="J61" s="247">
        <f t="shared" si="14"/>
        <v>2.8578169989315959E-3</v>
      </c>
      <c r="K61" s="215">
        <f t="shared" si="15"/>
        <v>1.612391883531945E-3</v>
      </c>
      <c r="L61" s="52">
        <f t="shared" ref="L61" si="32">(I61-H61)/H61</f>
        <v>-0.46103499916793228</v>
      </c>
      <c r="N61" s="27">
        <f t="shared" si="16"/>
        <v>4.0337132898424848</v>
      </c>
      <c r="O61" s="152">
        <f t="shared" si="17"/>
        <v>6.1697299826247516</v>
      </c>
      <c r="P61" s="52">
        <f t="shared" ref="P61" si="33">(O61-N61)/N61</f>
        <v>0.52954103063325986</v>
      </c>
    </row>
    <row r="62" spans="1:16" ht="26.25" customHeight="1" thickBot="1" x14ac:dyDescent="0.3">
      <c r="A62" s="12" t="s">
        <v>18</v>
      </c>
      <c r="B62" s="17">
        <v>279256.78000000003</v>
      </c>
      <c r="C62" s="145">
        <v>265881.12999999989</v>
      </c>
      <c r="D62" s="253">
        <f>SUM(D39:D61)</f>
        <v>0.99999999999999967</v>
      </c>
      <c r="E62" s="254">
        <f>SUM(E39:E61)</f>
        <v>1</v>
      </c>
      <c r="F62" s="57">
        <f t="shared" si="18"/>
        <v>-4.7897315152026526E-2</v>
      </c>
      <c r="G62" s="1"/>
      <c r="H62" s="17">
        <v>119864.568</v>
      </c>
      <c r="I62" s="145">
        <v>114502.561</v>
      </c>
      <c r="J62" s="253">
        <f>SUM(J39:J61)</f>
        <v>1</v>
      </c>
      <c r="K62" s="254">
        <f>SUM(K39:K61)</f>
        <v>0.99999999999999989</v>
      </c>
      <c r="L62" s="57">
        <f t="shared" si="19"/>
        <v>-4.4733878321740563E-2</v>
      </c>
      <c r="M62" s="1"/>
      <c r="N62" s="29">
        <f t="shared" si="16"/>
        <v>4.2922706478245569</v>
      </c>
      <c r="O62" s="146">
        <f t="shared" si="17"/>
        <v>4.306532058141924</v>
      </c>
      <c r="P62" s="57">
        <f t="shared" si="8"/>
        <v>3.3225794660910152E-3</v>
      </c>
    </row>
    <row r="64" spans="1:16" ht="15.75" thickBot="1" x14ac:dyDescent="0.3"/>
    <row r="65" spans="1:16" x14ac:dyDescent="0.25">
      <c r="A65" s="365" t="s">
        <v>15</v>
      </c>
      <c r="B65" s="353" t="s">
        <v>1</v>
      </c>
      <c r="C65" s="349"/>
      <c r="D65" s="353" t="s">
        <v>104</v>
      </c>
      <c r="E65" s="349"/>
      <c r="F65" s="130" t="s">
        <v>0</v>
      </c>
      <c r="H65" s="363" t="s">
        <v>19</v>
      </c>
      <c r="I65" s="364"/>
      <c r="J65" s="353" t="s">
        <v>104</v>
      </c>
      <c r="K65" s="354"/>
      <c r="L65" s="130" t="s">
        <v>0</v>
      </c>
      <c r="N65" s="361" t="s">
        <v>22</v>
      </c>
      <c r="O65" s="349"/>
      <c r="P65" s="130" t="s">
        <v>0</v>
      </c>
    </row>
    <row r="66" spans="1:16" x14ac:dyDescent="0.25">
      <c r="A66" s="366"/>
      <c r="B66" s="356" t="str">
        <f>B5</f>
        <v>jan-ago</v>
      </c>
      <c r="C66" s="358"/>
      <c r="D66" s="356" t="str">
        <f>B5</f>
        <v>jan-ago</v>
      </c>
      <c r="E66" s="358"/>
      <c r="F66" s="131" t="str">
        <f>F37</f>
        <v>2022/2021</v>
      </c>
      <c r="H66" s="359" t="str">
        <f>B5</f>
        <v>jan-ago</v>
      </c>
      <c r="I66" s="358"/>
      <c r="J66" s="356" t="str">
        <f>B5</f>
        <v>jan-ago</v>
      </c>
      <c r="K66" s="357"/>
      <c r="L66" s="131" t="str">
        <f>L37</f>
        <v>2022/2021</v>
      </c>
      <c r="N66" s="359" t="str">
        <f>B5</f>
        <v>jan-ago</v>
      </c>
      <c r="O66" s="357"/>
      <c r="P66" s="131" t="str">
        <f>P37</f>
        <v>2022/2021</v>
      </c>
    </row>
    <row r="67" spans="1:16" ht="19.5" customHeight="1" thickBot="1" x14ac:dyDescent="0.3">
      <c r="A67" s="367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164</v>
      </c>
      <c r="B68" s="39">
        <v>27991.9</v>
      </c>
      <c r="C68" s="147">
        <v>24665.170000000002</v>
      </c>
      <c r="D68" s="247">
        <f>B68/$B$96</f>
        <v>0.3012410849883429</v>
      </c>
      <c r="E68" s="246">
        <f>C68/$C$96</f>
        <v>0.30989738716778614</v>
      </c>
      <c r="F68" s="61">
        <f t="shared" ref="F68:F94" si="34">(C68-B68)/B68</f>
        <v>-0.11884616621236856</v>
      </c>
      <c r="H68" s="19">
        <v>24837.832000000002</v>
      </c>
      <c r="I68" s="147">
        <v>25248.695000000003</v>
      </c>
      <c r="J68" s="245">
        <f>H68/$H$96</f>
        <v>0.36977215595641405</v>
      </c>
      <c r="K68" s="246">
        <f>I68/$I$96</f>
        <v>0.3727882382642449</v>
      </c>
      <c r="L68" s="61">
        <f t="shared" ref="L68:L82" si="35">(I68-H68)/H68</f>
        <v>1.6541822168698185E-2</v>
      </c>
      <c r="N68" s="41">
        <f t="shared" ref="N68:N96" si="36">(H68/B68)*10</f>
        <v>8.87322118184189</v>
      </c>
      <c r="O68" s="149">
        <f t="shared" ref="O68:O96" si="37">(I68/C68)*10</f>
        <v>10.236578543752181</v>
      </c>
      <c r="P68" s="61">
        <f t="shared" si="8"/>
        <v>0.15364852672671539</v>
      </c>
    </row>
    <row r="69" spans="1:16" ht="20.100000000000001" customHeight="1" x14ac:dyDescent="0.25">
      <c r="A69" s="38" t="s">
        <v>166</v>
      </c>
      <c r="B69" s="19">
        <v>30860.12</v>
      </c>
      <c r="C69" s="140">
        <v>21711.46</v>
      </c>
      <c r="D69" s="247">
        <f t="shared" ref="D69:D95" si="38">B69/$B$96</f>
        <v>0.3321080752528574</v>
      </c>
      <c r="E69" s="215">
        <f t="shared" ref="E69:E95" si="39">C69/$C$96</f>
        <v>0.27278647281157603</v>
      </c>
      <c r="F69" s="52">
        <f t="shared" si="34"/>
        <v>-0.29645574936195973</v>
      </c>
      <c r="H69" s="19">
        <v>17082.696</v>
      </c>
      <c r="I69" s="140">
        <v>13134.682999999999</v>
      </c>
      <c r="J69" s="214">
        <f t="shared" ref="J69:J96" si="40">H69/$H$96</f>
        <v>0.25431790220128753</v>
      </c>
      <c r="K69" s="215">
        <f t="shared" ref="K69:K96" si="41">I69/$I$96</f>
        <v>0.19392904606473033</v>
      </c>
      <c r="L69" s="52">
        <f t="shared" si="35"/>
        <v>-0.2311118221620288</v>
      </c>
      <c r="N69" s="40">
        <f t="shared" si="36"/>
        <v>5.5355248132541295</v>
      </c>
      <c r="O69" s="143">
        <f t="shared" si="37"/>
        <v>6.0496544221346689</v>
      </c>
      <c r="P69" s="52">
        <f t="shared" si="8"/>
        <v>9.287820508897722E-2</v>
      </c>
    </row>
    <row r="70" spans="1:16" ht="20.100000000000001" customHeight="1" x14ac:dyDescent="0.25">
      <c r="A70" s="38" t="s">
        <v>168</v>
      </c>
      <c r="B70" s="19">
        <v>8120.4</v>
      </c>
      <c r="C70" s="140">
        <v>7168.3200000000006</v>
      </c>
      <c r="D70" s="247">
        <f t="shared" si="38"/>
        <v>8.7389498624221268E-2</v>
      </c>
      <c r="E70" s="215">
        <f t="shared" si="39"/>
        <v>9.0063990573857181E-2</v>
      </c>
      <c r="F70" s="52">
        <f t="shared" si="34"/>
        <v>-0.11724545588887235</v>
      </c>
      <c r="H70" s="19">
        <v>7308.9520000000002</v>
      </c>
      <c r="I70" s="140">
        <v>7314.6930000000002</v>
      </c>
      <c r="J70" s="214">
        <f t="shared" si="40"/>
        <v>0.10881170863954408</v>
      </c>
      <c r="K70" s="215">
        <f t="shared" si="41"/>
        <v>0.10799890912832541</v>
      </c>
      <c r="L70" s="52">
        <f t="shared" si="35"/>
        <v>7.8547512694022146E-4</v>
      </c>
      <c r="N70" s="40">
        <f t="shared" si="36"/>
        <v>9.0007290281266936</v>
      </c>
      <c r="O70" s="143">
        <f t="shared" si="37"/>
        <v>10.204194288201418</v>
      </c>
      <c r="P70" s="52">
        <f t="shared" si="8"/>
        <v>0.13370753150261197</v>
      </c>
    </row>
    <row r="71" spans="1:16" ht="20.100000000000001" customHeight="1" x14ac:dyDescent="0.25">
      <c r="A71" s="38" t="s">
        <v>181</v>
      </c>
      <c r="B71" s="19">
        <v>274.58</v>
      </c>
      <c r="C71" s="140">
        <v>1314.09</v>
      </c>
      <c r="D71" s="247">
        <f t="shared" si="38"/>
        <v>2.9549540086989158E-3</v>
      </c>
      <c r="E71" s="215">
        <f t="shared" si="39"/>
        <v>1.6510450059874553E-2</v>
      </c>
      <c r="F71" s="52">
        <f t="shared" si="34"/>
        <v>3.7858183407385826</v>
      </c>
      <c r="H71" s="19">
        <v>788.5440000000001</v>
      </c>
      <c r="I71" s="140">
        <v>3660.1600000000003</v>
      </c>
      <c r="J71" s="214">
        <f t="shared" si="40"/>
        <v>1.1739414895249094E-2</v>
      </c>
      <c r="K71" s="215">
        <f t="shared" si="41"/>
        <v>5.4040994917371313E-2</v>
      </c>
      <c r="L71" s="52">
        <f t="shared" si="35"/>
        <v>3.6416686957227493</v>
      </c>
      <c r="N71" s="40">
        <f t="shared" si="36"/>
        <v>28.718187777696855</v>
      </c>
      <c r="O71" s="143">
        <f t="shared" si="37"/>
        <v>27.853191181730324</v>
      </c>
      <c r="P71" s="52">
        <f t="shared" si="8"/>
        <v>-3.0120166448605275E-2</v>
      </c>
    </row>
    <row r="72" spans="1:16" ht="20.100000000000001" customHeight="1" x14ac:dyDescent="0.25">
      <c r="A72" s="38" t="s">
        <v>173</v>
      </c>
      <c r="B72" s="19">
        <v>4421.67</v>
      </c>
      <c r="C72" s="140">
        <v>4139.7700000000004</v>
      </c>
      <c r="D72" s="247">
        <f t="shared" si="38"/>
        <v>4.7584789466252948E-2</v>
      </c>
      <c r="E72" s="215">
        <f t="shared" si="39"/>
        <v>5.2012773740281786E-2</v>
      </c>
      <c r="F72" s="52">
        <f t="shared" si="34"/>
        <v>-6.3754192420510725E-2</v>
      </c>
      <c r="H72" s="19">
        <v>2890.8739999999998</v>
      </c>
      <c r="I72" s="140">
        <v>2609.54</v>
      </c>
      <c r="J72" s="214">
        <f t="shared" si="40"/>
        <v>4.3037762377100476E-2</v>
      </c>
      <c r="K72" s="215">
        <f t="shared" si="41"/>
        <v>3.8528954438242349E-2</v>
      </c>
      <c r="L72" s="52">
        <f t="shared" si="35"/>
        <v>-9.7317973733894961E-2</v>
      </c>
      <c r="N72" s="40">
        <f t="shared" si="36"/>
        <v>6.537968686039437</v>
      </c>
      <c r="O72" s="143">
        <f t="shared" si="37"/>
        <v>6.303586914248859</v>
      </c>
      <c r="P72" s="52">
        <f t="shared" ref="P72:P76" si="42">(O72-N72)/N72</f>
        <v>-3.5849326150957997E-2</v>
      </c>
    </row>
    <row r="73" spans="1:16" ht="20.100000000000001" customHeight="1" x14ac:dyDescent="0.25">
      <c r="A73" s="38" t="s">
        <v>187</v>
      </c>
      <c r="B73" s="19">
        <v>2710.9100000000003</v>
      </c>
      <c r="C73" s="140">
        <v>2772.82</v>
      </c>
      <c r="D73" s="247">
        <f t="shared" si="38"/>
        <v>2.9174063557877408E-2</v>
      </c>
      <c r="E73" s="215">
        <f t="shared" si="39"/>
        <v>3.4838181658045766E-2</v>
      </c>
      <c r="F73" s="52">
        <f t="shared" si="34"/>
        <v>2.283734981980215E-2</v>
      </c>
      <c r="H73" s="19">
        <v>2539.9409999999998</v>
      </c>
      <c r="I73" s="140">
        <v>2581.5729999999994</v>
      </c>
      <c r="J73" s="214">
        <f t="shared" si="40"/>
        <v>3.7813262428544089E-2</v>
      </c>
      <c r="K73" s="215">
        <f t="shared" si="41"/>
        <v>3.811603136797926E-2</v>
      </c>
      <c r="L73" s="52">
        <f t="shared" si="35"/>
        <v>1.6390931915347486E-2</v>
      </c>
      <c r="N73" s="40">
        <f t="shared" si="36"/>
        <v>9.3693298560262033</v>
      </c>
      <c r="O73" s="143">
        <f t="shared" si="37"/>
        <v>9.3102797873644842</v>
      </c>
      <c r="P73" s="52">
        <f t="shared" si="42"/>
        <v>-6.3024858308023983E-3</v>
      </c>
    </row>
    <row r="74" spans="1:16" ht="20.100000000000001" customHeight="1" x14ac:dyDescent="0.25">
      <c r="A74" s="38" t="s">
        <v>167</v>
      </c>
      <c r="B74" s="19">
        <v>4801.8900000000003</v>
      </c>
      <c r="C74" s="140">
        <v>4098.8900000000003</v>
      </c>
      <c r="D74" s="247">
        <f t="shared" si="38"/>
        <v>5.1676611933976394E-2</v>
      </c>
      <c r="E74" s="215">
        <f t="shared" si="39"/>
        <v>5.1499150473650369E-2</v>
      </c>
      <c r="F74" s="52">
        <f t="shared" si="34"/>
        <v>-0.14640068806240875</v>
      </c>
      <c r="H74" s="19">
        <v>2153.1030000000001</v>
      </c>
      <c r="I74" s="140">
        <v>1975.2920000000001</v>
      </c>
      <c r="J74" s="214">
        <f t="shared" si="40"/>
        <v>3.2054228336282443E-2</v>
      </c>
      <c r="K74" s="215">
        <f t="shared" si="41"/>
        <v>2.9164502352991187E-2</v>
      </c>
      <c r="L74" s="52">
        <f t="shared" si="35"/>
        <v>-8.2583601434766438E-2</v>
      </c>
      <c r="N74" s="40">
        <f t="shared" si="36"/>
        <v>4.4838657278696514</v>
      </c>
      <c r="O74" s="143">
        <f t="shared" si="37"/>
        <v>4.8190900463296158</v>
      </c>
      <c r="P74" s="52">
        <f t="shared" si="42"/>
        <v>7.4762345441426542E-2</v>
      </c>
    </row>
    <row r="75" spans="1:16" ht="20.100000000000001" customHeight="1" x14ac:dyDescent="0.25">
      <c r="A75" s="38" t="s">
        <v>204</v>
      </c>
      <c r="B75" s="19">
        <v>294.81</v>
      </c>
      <c r="C75" s="140">
        <v>1097.98</v>
      </c>
      <c r="D75" s="247">
        <f t="shared" si="38"/>
        <v>3.1726636728987086E-3</v>
      </c>
      <c r="E75" s="215">
        <f t="shared" si="39"/>
        <v>1.3795207296867843E-2</v>
      </c>
      <c r="F75" s="52">
        <f t="shared" si="34"/>
        <v>2.7243648451545064</v>
      </c>
      <c r="H75" s="19">
        <v>223.55800000000002</v>
      </c>
      <c r="I75" s="140">
        <v>1419.0219999999999</v>
      </c>
      <c r="J75" s="214">
        <f t="shared" si="40"/>
        <v>3.3282101127547689E-3</v>
      </c>
      <c r="K75" s="215">
        <f t="shared" si="41"/>
        <v>2.0951368434614353E-2</v>
      </c>
      <c r="L75" s="52">
        <f t="shared" si="35"/>
        <v>5.3474445110441131</v>
      </c>
      <c r="N75" s="40">
        <f t="shared" si="36"/>
        <v>7.5831213323835698</v>
      </c>
      <c r="O75" s="143">
        <f t="shared" si="37"/>
        <v>12.923933040674694</v>
      </c>
      <c r="P75" s="52">
        <f t="shared" si="42"/>
        <v>0.70430255223311444</v>
      </c>
    </row>
    <row r="76" spans="1:16" ht="20.100000000000001" customHeight="1" x14ac:dyDescent="0.25">
      <c r="A76" s="38" t="s">
        <v>182</v>
      </c>
      <c r="B76" s="19">
        <v>705.38</v>
      </c>
      <c r="C76" s="140">
        <v>1468.38</v>
      </c>
      <c r="D76" s="247">
        <f t="shared" si="38"/>
        <v>7.5911044455387912E-3</v>
      </c>
      <c r="E76" s="215">
        <f t="shared" si="39"/>
        <v>1.844897583797046E-2</v>
      </c>
      <c r="F76" s="52">
        <f t="shared" si="34"/>
        <v>1.0816864668689219</v>
      </c>
      <c r="H76" s="19">
        <v>465.20899999999995</v>
      </c>
      <c r="I76" s="140">
        <v>1036.02</v>
      </c>
      <c r="J76" s="214">
        <f t="shared" si="40"/>
        <v>6.9257789850711363E-3</v>
      </c>
      <c r="K76" s="215">
        <f t="shared" si="41"/>
        <v>1.5296476534986182E-2</v>
      </c>
      <c r="L76" s="52">
        <f t="shared" si="35"/>
        <v>1.2269990477398334</v>
      </c>
      <c r="N76" s="40">
        <f t="shared" si="36"/>
        <v>6.5951543848705647</v>
      </c>
      <c r="O76" s="143">
        <f t="shared" si="37"/>
        <v>7.0555305847260241</v>
      </c>
      <c r="P76" s="52">
        <f t="shared" si="42"/>
        <v>6.9805219558100554E-2</v>
      </c>
    </row>
    <row r="77" spans="1:16" ht="20.100000000000001" customHeight="1" x14ac:dyDescent="0.25">
      <c r="A77" s="38" t="s">
        <v>178</v>
      </c>
      <c r="B77" s="19">
        <v>793.53999999999985</v>
      </c>
      <c r="C77" s="140">
        <v>805.23</v>
      </c>
      <c r="D77" s="247">
        <f t="shared" si="38"/>
        <v>8.5398579796887517E-3</v>
      </c>
      <c r="E77" s="215">
        <f t="shared" si="39"/>
        <v>1.0117046550626507E-2</v>
      </c>
      <c r="F77" s="52">
        <f t="shared" si="34"/>
        <v>1.4731456511329196E-2</v>
      </c>
      <c r="H77" s="19">
        <v>647.59199999999987</v>
      </c>
      <c r="I77" s="140">
        <v>840.74600000000009</v>
      </c>
      <c r="J77" s="214">
        <f t="shared" si="40"/>
        <v>9.6409980557129946E-3</v>
      </c>
      <c r="K77" s="215">
        <f t="shared" si="41"/>
        <v>1.2413323546730269E-2</v>
      </c>
      <c r="L77" s="52">
        <f t="shared" si="35"/>
        <v>0.29826495694820238</v>
      </c>
      <c r="N77" s="40">
        <f t="shared" ref="N77:N78" si="43">(H77/B77)*10</f>
        <v>8.1607984474632662</v>
      </c>
      <c r="O77" s="143">
        <f t="shared" ref="O77:O78" si="44">(I77/C77)*10</f>
        <v>10.441066527575973</v>
      </c>
      <c r="P77" s="52">
        <f t="shared" ref="P77:P78" si="45">(O77-N77)/N77</f>
        <v>0.27941727697263669</v>
      </c>
    </row>
    <row r="78" spans="1:16" ht="20.100000000000001" customHeight="1" x14ac:dyDescent="0.25">
      <c r="A78" s="38" t="s">
        <v>205</v>
      </c>
      <c r="B78" s="19">
        <v>568.08999999999992</v>
      </c>
      <c r="C78" s="140">
        <v>618.41000000000008</v>
      </c>
      <c r="D78" s="247">
        <f t="shared" si="38"/>
        <v>6.1136274411893324E-3</v>
      </c>
      <c r="E78" s="215">
        <f t="shared" si="39"/>
        <v>7.7698083247928406E-3</v>
      </c>
      <c r="F78" s="52">
        <f t="shared" si="34"/>
        <v>8.8577514126283105E-2</v>
      </c>
      <c r="H78" s="19">
        <v>518.09699999999998</v>
      </c>
      <c r="I78" s="140">
        <v>793.70400000000006</v>
      </c>
      <c r="J78" s="214">
        <f t="shared" si="40"/>
        <v>7.7131468110642762E-3</v>
      </c>
      <c r="K78" s="215">
        <f t="shared" si="41"/>
        <v>1.171876470697928E-2</v>
      </c>
      <c r="L78" s="52">
        <f t="shared" si="35"/>
        <v>0.53196023138524273</v>
      </c>
      <c r="N78" s="40">
        <f t="shared" si="43"/>
        <v>9.1199809889278107</v>
      </c>
      <c r="O78" s="143">
        <f t="shared" si="44"/>
        <v>12.834591937387817</v>
      </c>
      <c r="P78" s="52">
        <f t="shared" si="45"/>
        <v>0.40730468111389273</v>
      </c>
    </row>
    <row r="79" spans="1:16" ht="20.100000000000001" customHeight="1" x14ac:dyDescent="0.25">
      <c r="A79" s="38" t="s">
        <v>208</v>
      </c>
      <c r="B79" s="19">
        <v>514.23</v>
      </c>
      <c r="C79" s="140">
        <v>883.09999999999991</v>
      </c>
      <c r="D79" s="247">
        <f t="shared" si="38"/>
        <v>5.534001019350439E-3</v>
      </c>
      <c r="E79" s="215">
        <f t="shared" si="39"/>
        <v>1.109541846287181E-2</v>
      </c>
      <c r="F79" s="52">
        <f t="shared" si="34"/>
        <v>0.71732493242323447</v>
      </c>
      <c r="H79" s="19">
        <v>328.53700000000003</v>
      </c>
      <c r="I79" s="140">
        <v>706.79700000000003</v>
      </c>
      <c r="J79" s="214">
        <f t="shared" si="40"/>
        <v>4.8910804615093784E-3</v>
      </c>
      <c r="K79" s="215">
        <f t="shared" si="41"/>
        <v>1.0435612947142554E-2</v>
      </c>
      <c r="L79" s="52">
        <f t="shared" ref="L79:L80" si="46">(I79-H79)/H79</f>
        <v>1.1513467280702019</v>
      </c>
      <c r="N79" s="40">
        <f t="shared" ref="N79:N80" si="47">(H79/B79)*10</f>
        <v>6.3889115765319024</v>
      </c>
      <c r="O79" s="143">
        <f t="shared" ref="O79:O80" si="48">(I79/C79)*10</f>
        <v>8.0035896274487612</v>
      </c>
      <c r="P79" s="52">
        <f t="shared" ref="P79:P80" si="49">(O79-N79)/N79</f>
        <v>0.25273131918869907</v>
      </c>
    </row>
    <row r="80" spans="1:16" ht="20.100000000000001" customHeight="1" x14ac:dyDescent="0.25">
      <c r="A80" s="38" t="s">
        <v>212</v>
      </c>
      <c r="B80" s="19">
        <v>1023.53</v>
      </c>
      <c r="C80" s="140">
        <v>672.05000000000007</v>
      </c>
      <c r="D80" s="247">
        <f t="shared" si="38"/>
        <v>1.1014946742383281E-2</v>
      </c>
      <c r="E80" s="215">
        <f t="shared" si="39"/>
        <v>8.4437503996976585E-3</v>
      </c>
      <c r="F80" s="52">
        <f t="shared" si="34"/>
        <v>-0.3433998026437915</v>
      </c>
      <c r="H80" s="19">
        <v>953.68799999999999</v>
      </c>
      <c r="I80" s="140">
        <v>570.30899999999997</v>
      </c>
      <c r="J80" s="214">
        <f t="shared" si="40"/>
        <v>1.4197989094610213E-2</v>
      </c>
      <c r="K80" s="215">
        <f t="shared" si="41"/>
        <v>8.420414891789187E-3</v>
      </c>
      <c r="L80" s="52">
        <f t="shared" si="46"/>
        <v>-0.40199625034602515</v>
      </c>
      <c r="N80" s="40">
        <f t="shared" si="47"/>
        <v>9.317636024347113</v>
      </c>
      <c r="O80" s="143">
        <f t="shared" si="48"/>
        <v>8.4861096644594873</v>
      </c>
      <c r="P80" s="52">
        <f t="shared" si="49"/>
        <v>-8.9242202390696065E-2</v>
      </c>
    </row>
    <row r="81" spans="1:16" ht="20.100000000000001" customHeight="1" x14ac:dyDescent="0.25">
      <c r="A81" s="38" t="s">
        <v>232</v>
      </c>
      <c r="B81" s="19">
        <v>726.74999999999989</v>
      </c>
      <c r="C81" s="140">
        <v>704.24</v>
      </c>
      <c r="D81" s="247">
        <f t="shared" si="38"/>
        <v>7.8210824744043145E-3</v>
      </c>
      <c r="E81" s="215">
        <f t="shared" si="39"/>
        <v>8.8481910296601112E-3</v>
      </c>
      <c r="F81" s="52">
        <f t="shared" si="34"/>
        <v>-3.097351221190214E-2</v>
      </c>
      <c r="H81" s="19">
        <v>520.83799999999997</v>
      </c>
      <c r="I81" s="140">
        <v>562.15899999999988</v>
      </c>
      <c r="J81" s="214">
        <f t="shared" si="40"/>
        <v>7.7539533307104565E-3</v>
      </c>
      <c r="K81" s="215">
        <f t="shared" si="41"/>
        <v>8.3000829640656505E-3</v>
      </c>
      <c r="L81" s="52">
        <f t="shared" si="35"/>
        <v>7.9335609152941827E-2</v>
      </c>
      <c r="N81" s="40">
        <f t="shared" ref="N81" si="50">(H81/B81)*10</f>
        <v>7.1666735466116283</v>
      </c>
      <c r="O81" s="143">
        <f t="shared" ref="O81" si="51">(I81/C81)*10</f>
        <v>7.9824917641713036</v>
      </c>
      <c r="P81" s="52">
        <f t="shared" ref="P81" si="52">(O81-N81)/N81</f>
        <v>0.11383499084388887</v>
      </c>
    </row>
    <row r="82" spans="1:16" ht="20.100000000000001" customHeight="1" x14ac:dyDescent="0.25">
      <c r="A82" s="38" t="s">
        <v>184</v>
      </c>
      <c r="B82" s="19">
        <v>1568.72</v>
      </c>
      <c r="C82" s="140">
        <v>713.06</v>
      </c>
      <c r="D82" s="247">
        <f t="shared" si="38"/>
        <v>1.6882130717918869E-2</v>
      </c>
      <c r="E82" s="215">
        <f t="shared" si="39"/>
        <v>8.9590070084196276E-3</v>
      </c>
      <c r="F82" s="52">
        <f t="shared" si="34"/>
        <v>-0.54545106838696522</v>
      </c>
      <c r="H82" s="19">
        <v>947.45999999999992</v>
      </c>
      <c r="I82" s="140">
        <v>532.72299999999996</v>
      </c>
      <c r="J82" s="214">
        <f t="shared" si="40"/>
        <v>1.4105270012393352E-2</v>
      </c>
      <c r="K82" s="215">
        <f t="shared" si="41"/>
        <v>7.8654706175049164E-3</v>
      </c>
      <c r="L82" s="52">
        <f t="shared" si="35"/>
        <v>-0.4377356300002111</v>
      </c>
      <c r="N82" s="40">
        <f t="shared" ref="N82" si="53">(H82/B82)*10</f>
        <v>6.0397011576316997</v>
      </c>
      <c r="O82" s="143">
        <f t="shared" ref="O82" si="54">(I82/C82)*10</f>
        <v>7.4709421367065882</v>
      </c>
      <c r="P82" s="52">
        <f t="shared" ref="P82" si="55">(O82-N82)/N82</f>
        <v>0.23697215172084934</v>
      </c>
    </row>
    <row r="83" spans="1:16" ht="20.100000000000001" customHeight="1" x14ac:dyDescent="0.25">
      <c r="A83" s="38" t="s">
        <v>186</v>
      </c>
      <c r="B83" s="19">
        <v>2123.2200000000003</v>
      </c>
      <c r="C83" s="140">
        <v>928.71</v>
      </c>
      <c r="D83" s="247">
        <f t="shared" si="38"/>
        <v>2.2849506338224607E-2</v>
      </c>
      <c r="E83" s="215">
        <f t="shared" si="39"/>
        <v>1.1668470253259745E-2</v>
      </c>
      <c r="F83" s="52">
        <f t="shared" si="34"/>
        <v>-0.56259360782208157</v>
      </c>
      <c r="H83" s="19">
        <v>1253.7980000000002</v>
      </c>
      <c r="I83" s="140">
        <v>485.89200000000005</v>
      </c>
      <c r="J83" s="214">
        <f t="shared" si="40"/>
        <v>1.8665863815885381E-2</v>
      </c>
      <c r="K83" s="215">
        <f t="shared" si="41"/>
        <v>7.1740271196864026E-3</v>
      </c>
      <c r="L83" s="52">
        <f t="shared" ref="L83" si="56">(I83-H83)/H83</f>
        <v>-0.61246388971748245</v>
      </c>
      <c r="N83" s="40">
        <f t="shared" ref="N83" si="57">(H83/B83)*10</f>
        <v>5.9051723325891814</v>
      </c>
      <c r="O83" s="143">
        <f t="shared" ref="O83" si="58">(I83/C83)*10</f>
        <v>5.2319023161159031</v>
      </c>
      <c r="P83" s="52">
        <f t="shared" ref="P83" si="59">(O83-N83)/N83</f>
        <v>-0.11401361019688928</v>
      </c>
    </row>
    <row r="84" spans="1:16" ht="20.100000000000001" customHeight="1" x14ac:dyDescent="0.25">
      <c r="A84" s="38" t="s">
        <v>199</v>
      </c>
      <c r="B84" s="19">
        <v>427.5</v>
      </c>
      <c r="C84" s="140">
        <v>369.37000000000006</v>
      </c>
      <c r="D84" s="247">
        <f t="shared" si="38"/>
        <v>4.6006367496495976E-3</v>
      </c>
      <c r="E84" s="215">
        <f t="shared" si="39"/>
        <v>4.6408274460774113E-3</v>
      </c>
      <c r="F84" s="52">
        <f t="shared" si="34"/>
        <v>-0.13597660818713436</v>
      </c>
      <c r="H84" s="19">
        <v>497.56099999999992</v>
      </c>
      <c r="I84" s="140">
        <v>440.92199999999997</v>
      </c>
      <c r="J84" s="214">
        <f t="shared" si="40"/>
        <v>7.4074179940434928E-3</v>
      </c>
      <c r="K84" s="215">
        <f t="shared" si="41"/>
        <v>6.5100606424192357E-3</v>
      </c>
      <c r="L84" s="52">
        <f t="shared" ref="L84:L94" si="60">(I84-H84)/H84</f>
        <v>-0.11383327873366274</v>
      </c>
      <c r="N84" s="40">
        <f t="shared" ref="N84:N90" si="61">(H84/B84)*10</f>
        <v>11.638853801169589</v>
      </c>
      <c r="O84" s="143">
        <f t="shared" ref="O84:O90" si="62">(I84/C84)*10</f>
        <v>11.937136204889402</v>
      </c>
      <c r="P84" s="52">
        <f t="shared" ref="P84:P90" si="63">(O84-N84)/N84</f>
        <v>2.5628159680967821E-2</v>
      </c>
    </row>
    <row r="85" spans="1:16" ht="20.100000000000001" customHeight="1" x14ac:dyDescent="0.25">
      <c r="A85" s="38" t="s">
        <v>233</v>
      </c>
      <c r="B85" s="19">
        <v>275.87000000000006</v>
      </c>
      <c r="C85" s="140">
        <v>270.3</v>
      </c>
      <c r="D85" s="247">
        <f t="shared" si="38"/>
        <v>2.9688366318732979E-3</v>
      </c>
      <c r="E85" s="215">
        <f t="shared" si="39"/>
        <v>3.3960951313715894E-3</v>
      </c>
      <c r="F85" s="52">
        <f t="shared" si="34"/>
        <v>-2.0190669518251526E-2</v>
      </c>
      <c r="H85" s="19">
        <v>306.44799999999998</v>
      </c>
      <c r="I85" s="140">
        <v>299.38300000000004</v>
      </c>
      <c r="J85" s="214">
        <f t="shared" si="40"/>
        <v>4.562231423762394E-3</v>
      </c>
      <c r="K85" s="215">
        <f t="shared" si="41"/>
        <v>4.4202863211846959E-3</v>
      </c>
      <c r="L85" s="52">
        <f t="shared" si="60"/>
        <v>-2.3054482326528288E-2</v>
      </c>
      <c r="N85" s="40">
        <f t="shared" si="61"/>
        <v>11.108420632906801</v>
      </c>
      <c r="O85" s="143">
        <f t="shared" si="62"/>
        <v>11.075952645209028</v>
      </c>
      <c r="P85" s="52">
        <f t="shared" si="63"/>
        <v>-2.9228266349216243E-3</v>
      </c>
    </row>
    <row r="86" spans="1:16" ht="20.100000000000001" customHeight="1" x14ac:dyDescent="0.25">
      <c r="A86" s="38" t="s">
        <v>219</v>
      </c>
      <c r="B86" s="19">
        <v>294.02999999999997</v>
      </c>
      <c r="C86" s="140">
        <v>277.45999999999998</v>
      </c>
      <c r="D86" s="247">
        <f t="shared" si="38"/>
        <v>3.1642695286537336E-3</v>
      </c>
      <c r="E86" s="215">
        <f t="shared" si="39"/>
        <v>3.4860545880516505E-3</v>
      </c>
      <c r="F86" s="52">
        <f t="shared" si="34"/>
        <v>-5.6354793728531083E-2</v>
      </c>
      <c r="H86" s="19">
        <v>281.892</v>
      </c>
      <c r="I86" s="140">
        <v>279.95100000000002</v>
      </c>
      <c r="J86" s="214">
        <f t="shared" si="40"/>
        <v>4.1966550295881484E-3</v>
      </c>
      <c r="K86" s="215">
        <f t="shared" si="41"/>
        <v>4.1333795703228865E-3</v>
      </c>
      <c r="L86" s="52">
        <f t="shared" si="60"/>
        <v>-6.8856157677407454E-3</v>
      </c>
      <c r="N86" s="40">
        <f t="shared" si="61"/>
        <v>9.5871849811243752</v>
      </c>
      <c r="O86" s="143">
        <f t="shared" si="62"/>
        <v>10.089778706840626</v>
      </c>
      <c r="P86" s="52">
        <f t="shared" si="63"/>
        <v>5.2423493101027771E-2</v>
      </c>
    </row>
    <row r="87" spans="1:16" ht="20.100000000000001" customHeight="1" x14ac:dyDescent="0.25">
      <c r="A87" s="38" t="s">
        <v>209</v>
      </c>
      <c r="B87" s="19">
        <v>1217.6199999999999</v>
      </c>
      <c r="C87" s="140">
        <v>527.91999999999996</v>
      </c>
      <c r="D87" s="247">
        <f t="shared" si="38"/>
        <v>1.3103689635341153E-2</v>
      </c>
      <c r="E87" s="215">
        <f t="shared" si="39"/>
        <v>6.6328765880639632E-3</v>
      </c>
      <c r="F87" s="52">
        <f t="shared" si="34"/>
        <v>-0.5664328772523447</v>
      </c>
      <c r="H87" s="19">
        <v>605.16800000000001</v>
      </c>
      <c r="I87" s="140">
        <v>260.916</v>
      </c>
      <c r="J87" s="214">
        <f t="shared" si="40"/>
        <v>9.009412579802905E-3</v>
      </c>
      <c r="K87" s="215">
        <f t="shared" si="41"/>
        <v>3.8523343869833158E-3</v>
      </c>
      <c r="L87" s="52">
        <f t="shared" si="60"/>
        <v>-0.56885360759326342</v>
      </c>
      <c r="N87" s="40">
        <f t="shared" si="61"/>
        <v>4.9700891903878066</v>
      </c>
      <c r="O87" s="143">
        <f t="shared" si="62"/>
        <v>4.9423397484467344</v>
      </c>
      <c r="P87" s="52">
        <f t="shared" si="63"/>
        <v>-5.5832885242260554E-3</v>
      </c>
    </row>
    <row r="88" spans="1:16" ht="20.100000000000001" customHeight="1" x14ac:dyDescent="0.25">
      <c r="A88" s="38" t="s">
        <v>226</v>
      </c>
      <c r="B88" s="19">
        <v>100.47</v>
      </c>
      <c r="C88" s="140">
        <v>440.16999999999996</v>
      </c>
      <c r="D88" s="247">
        <f t="shared" si="38"/>
        <v>1.0812303490930879E-3</v>
      </c>
      <c r="E88" s="215">
        <f t="shared" si="39"/>
        <v>5.5303706769361171E-3</v>
      </c>
      <c r="F88" s="52">
        <f t="shared" si="34"/>
        <v>3.3811087886931417</v>
      </c>
      <c r="H88" s="19">
        <v>57.668999999999997</v>
      </c>
      <c r="I88" s="140">
        <v>247.089</v>
      </c>
      <c r="J88" s="214">
        <f t="shared" si="40"/>
        <v>8.5854475792615233E-4</v>
      </c>
      <c r="K88" s="215">
        <f t="shared" si="41"/>
        <v>3.6481835201571406E-3</v>
      </c>
      <c r="L88" s="52">
        <f t="shared" si="60"/>
        <v>3.2846069812204135</v>
      </c>
      <c r="N88" s="40">
        <f t="shared" si="61"/>
        <v>5.7399223648850404</v>
      </c>
      <c r="O88" s="143">
        <f t="shared" si="62"/>
        <v>5.6134902424063435</v>
      </c>
      <c r="P88" s="52">
        <f t="shared" si="63"/>
        <v>-2.202680009265753E-2</v>
      </c>
    </row>
    <row r="89" spans="1:16" ht="20.100000000000001" customHeight="1" x14ac:dyDescent="0.25">
      <c r="A89" s="38" t="s">
        <v>234</v>
      </c>
      <c r="B89" s="19">
        <v>101.03</v>
      </c>
      <c r="C89" s="140">
        <v>161.78</v>
      </c>
      <c r="D89" s="247">
        <f t="shared" si="38"/>
        <v>1.0872569141920441E-3</v>
      </c>
      <c r="E89" s="215">
        <f t="shared" si="39"/>
        <v>2.0326314108520004E-3</v>
      </c>
      <c r="F89" s="52">
        <f t="shared" si="34"/>
        <v>0.60130654261110561</v>
      </c>
      <c r="H89" s="19">
        <v>145.47299999999998</v>
      </c>
      <c r="I89" s="140">
        <v>219.52099999999999</v>
      </c>
      <c r="J89" s="214">
        <f t="shared" si="40"/>
        <v>2.1657230326482366E-3</v>
      </c>
      <c r="K89" s="215">
        <f t="shared" si="41"/>
        <v>3.2411515467237135E-3</v>
      </c>
      <c r="L89" s="52">
        <f t="shared" si="60"/>
        <v>0.50901541866875644</v>
      </c>
      <c r="N89" s="40">
        <f t="shared" si="61"/>
        <v>14.398990398891415</v>
      </c>
      <c r="O89" s="143">
        <f t="shared" si="62"/>
        <v>13.569106193596241</v>
      </c>
      <c r="P89" s="52">
        <f t="shared" si="63"/>
        <v>-5.7634888440447021E-2</v>
      </c>
    </row>
    <row r="90" spans="1:16" ht="20.100000000000001" customHeight="1" x14ac:dyDescent="0.25">
      <c r="A90" s="38" t="s">
        <v>235</v>
      </c>
      <c r="B90" s="19">
        <v>54.39</v>
      </c>
      <c r="C90" s="140">
        <v>226.85</v>
      </c>
      <c r="D90" s="247">
        <f t="shared" si="38"/>
        <v>5.853301352361207E-4</v>
      </c>
      <c r="E90" s="215">
        <f t="shared" si="39"/>
        <v>2.8501819480268036E-3</v>
      </c>
      <c r="F90" s="52">
        <f t="shared" si="34"/>
        <v>3.1708034565177416</v>
      </c>
      <c r="H90" s="19">
        <v>29.908999999999999</v>
      </c>
      <c r="I90" s="140">
        <v>207.11099999999999</v>
      </c>
      <c r="J90" s="214">
        <f t="shared" si="40"/>
        <v>4.4526895151317502E-4</v>
      </c>
      <c r="K90" s="215">
        <f t="shared" si="41"/>
        <v>3.0579221942023541E-3</v>
      </c>
      <c r="L90" s="52">
        <f t="shared" si="60"/>
        <v>5.9247049383128827</v>
      </c>
      <c r="N90" s="40">
        <f t="shared" si="61"/>
        <v>5.4989887847030703</v>
      </c>
      <c r="O90" s="143">
        <f t="shared" si="62"/>
        <v>9.1298655499228563</v>
      </c>
      <c r="P90" s="52">
        <f t="shared" si="63"/>
        <v>0.66028080932262589</v>
      </c>
    </row>
    <row r="91" spans="1:16" ht="20.100000000000001" customHeight="1" x14ac:dyDescent="0.25">
      <c r="A91" s="38" t="s">
        <v>236</v>
      </c>
      <c r="B91" s="19">
        <v>265.82</v>
      </c>
      <c r="C91" s="140">
        <v>377.46</v>
      </c>
      <c r="D91" s="247">
        <f t="shared" si="38"/>
        <v>2.8606813117938151E-3</v>
      </c>
      <c r="E91" s="215">
        <f t="shared" si="39"/>
        <v>4.7424715807899377E-3</v>
      </c>
      <c r="F91" s="52">
        <f t="shared" si="34"/>
        <v>0.41998344744563987</v>
      </c>
      <c r="H91" s="19">
        <v>121.69800000000002</v>
      </c>
      <c r="I91" s="140">
        <v>194.07499999999999</v>
      </c>
      <c r="J91" s="214">
        <f t="shared" si="40"/>
        <v>1.8117737423936067E-3</v>
      </c>
      <c r="K91" s="215">
        <f t="shared" si="41"/>
        <v>2.8654501684595309E-3</v>
      </c>
      <c r="L91" s="52">
        <f t="shared" si="60"/>
        <v>0.594726289667866</v>
      </c>
      <c r="N91" s="40">
        <f t="shared" ref="N91:N94" si="64">(H91/B91)*10</f>
        <v>4.5782108193514421</v>
      </c>
      <c r="O91" s="143">
        <f t="shared" ref="O91:O94" si="65">(I91/C91)*10</f>
        <v>5.1416044084141364</v>
      </c>
      <c r="P91" s="52">
        <f t="shared" ref="P91:P94" si="66">(O91-N91)/N91</f>
        <v>0.12305977406748289</v>
      </c>
    </row>
    <row r="92" spans="1:16" ht="20.100000000000001" customHeight="1" x14ac:dyDescent="0.25">
      <c r="A92" s="38" t="s">
        <v>224</v>
      </c>
      <c r="B92" s="19">
        <v>279.84000000000003</v>
      </c>
      <c r="C92" s="140">
        <v>383.22</v>
      </c>
      <c r="D92" s="247">
        <f t="shared" si="38"/>
        <v>3.0115606737355404E-3</v>
      </c>
      <c r="E92" s="215">
        <f t="shared" si="39"/>
        <v>4.8148411995716633E-3</v>
      </c>
      <c r="F92" s="52">
        <f t="shared" si="34"/>
        <v>0.36942538593481983</v>
      </c>
      <c r="H92" s="19">
        <v>119.11200000000001</v>
      </c>
      <c r="I92" s="140">
        <v>161.25200000000001</v>
      </c>
      <c r="J92" s="214">
        <f t="shared" si="40"/>
        <v>1.7732747785829451E-3</v>
      </c>
      <c r="K92" s="215">
        <f t="shared" si="41"/>
        <v>2.3808299397884134E-3</v>
      </c>
      <c r="L92" s="52">
        <f t="shared" si="60"/>
        <v>0.3537846732487071</v>
      </c>
      <c r="N92" s="40">
        <f t="shared" si="64"/>
        <v>4.2564322469982843</v>
      </c>
      <c r="O92" s="143">
        <f t="shared" si="65"/>
        <v>4.2078179635718387</v>
      </c>
      <c r="P92" s="52">
        <f t="shared" si="66"/>
        <v>-1.1421369025838315E-2</v>
      </c>
    </row>
    <row r="93" spans="1:16" ht="20.100000000000001" customHeight="1" x14ac:dyDescent="0.25">
      <c r="A93" s="38" t="s">
        <v>210</v>
      </c>
      <c r="B93" s="19">
        <v>335.77000000000004</v>
      </c>
      <c r="C93" s="140">
        <v>208.11999999999998</v>
      </c>
      <c r="D93" s="247">
        <f t="shared" si="38"/>
        <v>3.6134638629937909E-3</v>
      </c>
      <c r="E93" s="215">
        <f t="shared" si="39"/>
        <v>2.6148550452869223E-3</v>
      </c>
      <c r="F93" s="52">
        <f t="shared" si="34"/>
        <v>-0.38017095035292031</v>
      </c>
      <c r="H93" s="19">
        <v>244.42500000000001</v>
      </c>
      <c r="I93" s="140">
        <v>158.58200000000002</v>
      </c>
      <c r="J93" s="214">
        <f t="shared" si="40"/>
        <v>3.6388666780436596E-3</v>
      </c>
      <c r="K93" s="215">
        <f t="shared" si="41"/>
        <v>2.3414083143869606E-3</v>
      </c>
      <c r="L93" s="52">
        <f t="shared" si="60"/>
        <v>-0.35120384576045816</v>
      </c>
      <c r="N93" s="40">
        <f t="shared" si="64"/>
        <v>7.2795365875450457</v>
      </c>
      <c r="O93" s="143">
        <f t="shared" si="65"/>
        <v>7.619738612339038</v>
      </c>
      <c r="P93" s="52">
        <f t="shared" si="66"/>
        <v>4.6734022242028758E-2</v>
      </c>
    </row>
    <row r="94" spans="1:16" ht="20.100000000000001" customHeight="1" x14ac:dyDescent="0.25">
      <c r="A94" s="38" t="s">
        <v>172</v>
      </c>
      <c r="B94" s="19">
        <v>251.27</v>
      </c>
      <c r="C94" s="140">
        <v>217.87999999999997</v>
      </c>
      <c r="D94" s="247">
        <f t="shared" si="38"/>
        <v>2.7040982364548642E-3</v>
      </c>
      <c r="E94" s="215">
        <f t="shared" si="39"/>
        <v>2.737481343778179E-3</v>
      </c>
      <c r="F94" s="52">
        <f t="shared" si="34"/>
        <v>-0.13288494448203145</v>
      </c>
      <c r="H94" s="19">
        <v>138.667</v>
      </c>
      <c r="I94" s="140">
        <v>147.31700000000004</v>
      </c>
      <c r="J94" s="214">
        <f t="shared" si="40"/>
        <v>2.064399000283441E-3</v>
      </c>
      <c r="K94" s="215">
        <f t="shared" ref="K94" si="67">I94/$I$96</f>
        <v>2.1750844903617303E-3</v>
      </c>
      <c r="L94" s="52">
        <f t="shared" si="60"/>
        <v>6.23796577412076E-2</v>
      </c>
      <c r="N94" s="40">
        <f t="shared" si="64"/>
        <v>5.5186452819676042</v>
      </c>
      <c r="O94" s="143">
        <f t="shared" si="65"/>
        <v>6.7613824123370687</v>
      </c>
      <c r="P94" s="52">
        <f t="shared" si="66"/>
        <v>0.2251888039316747</v>
      </c>
    </row>
    <row r="95" spans="1:16" ht="20.100000000000001" customHeight="1" thickBot="1" x14ac:dyDescent="0.3">
      <c r="A95" s="8" t="s">
        <v>17</v>
      </c>
      <c r="B95" s="19">
        <f>B96-SUM(B68:B94)</f>
        <v>1818.5700000000215</v>
      </c>
      <c r="C95" s="142">
        <f>C96-SUM(C68:C94)</f>
        <v>2369.1999999999534</v>
      </c>
      <c r="D95" s="247">
        <f t="shared" si="38"/>
        <v>1.9570947307158755E-2</v>
      </c>
      <c r="E95" s="215">
        <f t="shared" si="39"/>
        <v>2.9767031391954909E-2</v>
      </c>
      <c r="F95" s="52">
        <f>(C95-B95)/B95</f>
        <v>0.30278185607368724</v>
      </c>
      <c r="H95" s="19">
        <f>H96-SUM(H68:H94)</f>
        <v>1161.8980000000447</v>
      </c>
      <c r="I95" s="142">
        <f>I96-SUM(I68:I94)</f>
        <v>1641.1960000000254</v>
      </c>
      <c r="J95" s="214">
        <f t="shared" si="40"/>
        <v>1.7297706517278241E-2</v>
      </c>
      <c r="K95" s="215">
        <f t="shared" si="41"/>
        <v>2.4231690607626852E-2</v>
      </c>
      <c r="L95" s="52">
        <f>(I95-H95)/H95</f>
        <v>0.41251297446072049</v>
      </c>
      <c r="N95" s="40">
        <f t="shared" si="36"/>
        <v>6.3890749325020817</v>
      </c>
      <c r="O95" s="143">
        <f t="shared" si="37"/>
        <v>6.9272159378695664</v>
      </c>
      <c r="P95" s="52">
        <f>(O95-N95)/N95</f>
        <v>8.4228313339993741E-2</v>
      </c>
    </row>
    <row r="96" spans="1:16" ht="26.25" customHeight="1" thickBot="1" x14ac:dyDescent="0.3">
      <c r="A96" s="12" t="s">
        <v>18</v>
      </c>
      <c r="B96" s="17">
        <v>92921.920000000013</v>
      </c>
      <c r="C96" s="145">
        <v>79591.409999999989</v>
      </c>
      <c r="D96" s="243">
        <f>SUM(D68:D95)</f>
        <v>1.0000000000000002</v>
      </c>
      <c r="E96" s="244">
        <f>SUM(E68:E95)</f>
        <v>0.99999999999999944</v>
      </c>
      <c r="F96" s="57">
        <f>(C96-B96)/B96</f>
        <v>-0.14345926128086917</v>
      </c>
      <c r="G96" s="1"/>
      <c r="H96" s="17">
        <v>67170.639000000039</v>
      </c>
      <c r="I96" s="145">
        <v>67729.323000000004</v>
      </c>
      <c r="J96" s="255">
        <f t="shared" si="40"/>
        <v>1</v>
      </c>
      <c r="K96" s="244">
        <f t="shared" si="41"/>
        <v>1</v>
      </c>
      <c r="L96" s="57">
        <f>(I96-H96)/H96</f>
        <v>8.3173840284586908E-3</v>
      </c>
      <c r="M96" s="1"/>
      <c r="N96" s="37">
        <f t="shared" si="36"/>
        <v>7.2287183691426122</v>
      </c>
      <c r="O96" s="150">
        <f t="shared" si="37"/>
        <v>8.5096272323860092</v>
      </c>
      <c r="P96" s="57">
        <f>(O96-N96)/N96</f>
        <v>0.17719722886303615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148</v>
      </c>
    </row>
    <row r="2" spans="1:18" ht="15.75" thickBot="1" x14ac:dyDescent="0.3"/>
    <row r="3" spans="1:18" x14ac:dyDescent="0.25">
      <c r="A3" s="336" t="s">
        <v>16</v>
      </c>
      <c r="B3" s="350"/>
      <c r="C3" s="350"/>
      <c r="D3" s="353" t="s">
        <v>1</v>
      </c>
      <c r="E3" s="349"/>
      <c r="F3" s="353" t="s">
        <v>104</v>
      </c>
      <c r="G3" s="349"/>
      <c r="H3" s="130" t="s">
        <v>0</v>
      </c>
      <c r="J3" s="355" t="s">
        <v>19</v>
      </c>
      <c r="K3" s="349"/>
      <c r="L3" s="347" t="s">
        <v>104</v>
      </c>
      <c r="M3" s="348"/>
      <c r="N3" s="130" t="s">
        <v>0</v>
      </c>
      <c r="P3" s="361" t="s">
        <v>22</v>
      </c>
      <c r="Q3" s="349"/>
      <c r="R3" s="130" t="s">
        <v>0</v>
      </c>
    </row>
    <row r="4" spans="1:18" x14ac:dyDescent="0.25">
      <c r="A4" s="351"/>
      <c r="B4" s="352"/>
      <c r="C4" s="352"/>
      <c r="D4" s="356" t="s">
        <v>160</v>
      </c>
      <c r="E4" s="358"/>
      <c r="F4" s="356" t="str">
        <f>D4</f>
        <v>jan-ago</v>
      </c>
      <c r="G4" s="358"/>
      <c r="H4" s="131" t="s">
        <v>138</v>
      </c>
      <c r="J4" s="359" t="str">
        <f>D4</f>
        <v>jan-ago</v>
      </c>
      <c r="K4" s="358"/>
      <c r="L4" s="360" t="str">
        <f>D4</f>
        <v>jan-ago</v>
      </c>
      <c r="M4" s="346"/>
      <c r="N4" s="131" t="str">
        <f>H4</f>
        <v>2022/2021</v>
      </c>
      <c r="P4" s="359" t="str">
        <f>D4</f>
        <v>jan-ago</v>
      </c>
      <c r="Q4" s="357"/>
      <c r="R4" s="131" t="str">
        <f>N4</f>
        <v>2022/2021</v>
      </c>
    </row>
    <row r="5" spans="1:18" ht="19.5" customHeight="1" thickBot="1" x14ac:dyDescent="0.3">
      <c r="A5" s="337"/>
      <c r="B5" s="362"/>
      <c r="C5" s="362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9391.6199999999972</v>
      </c>
      <c r="E6" s="147">
        <v>7871.9700000000021</v>
      </c>
      <c r="F6" s="247">
        <f>D6/D8</f>
        <v>0.60022662795372084</v>
      </c>
      <c r="G6" s="246">
        <f>E6/E8</f>
        <v>0.56240890827098633</v>
      </c>
      <c r="H6" s="165">
        <f>(E6-D6)/D6</f>
        <v>-0.16180914474818994</v>
      </c>
      <c r="I6" s="1"/>
      <c r="J6" s="19">
        <v>3935.3650000000007</v>
      </c>
      <c r="K6" s="147">
        <v>4163.3610000000008</v>
      </c>
      <c r="L6" s="247">
        <f>J6/J8</f>
        <v>0.40974332352122922</v>
      </c>
      <c r="M6" s="246">
        <f>K6/K8</f>
        <v>0.3925114035746835</v>
      </c>
      <c r="N6" s="165">
        <f>(K6-J6)/J6</f>
        <v>5.7935159762817441E-2</v>
      </c>
      <c r="P6" s="27">
        <f t="shared" ref="P6:Q8" si="0">(J6/D6)*10</f>
        <v>4.1902941132626763</v>
      </c>
      <c r="Q6" s="152">
        <f t="shared" si="0"/>
        <v>5.2888425641866013</v>
      </c>
      <c r="R6" s="165">
        <f>(Q6-P6)/P6</f>
        <v>0.2621649987400444</v>
      </c>
    </row>
    <row r="7" spans="1:18" ht="24" customHeight="1" thickBot="1" x14ac:dyDescent="0.3">
      <c r="A7" s="161" t="s">
        <v>21</v>
      </c>
      <c r="B7" s="1"/>
      <c r="C7" s="1"/>
      <c r="D7" s="117">
        <v>6255.17</v>
      </c>
      <c r="E7" s="140">
        <v>6124.9099999999971</v>
      </c>
      <c r="F7" s="247">
        <f>D7/D8</f>
        <v>0.39977337204627922</v>
      </c>
      <c r="G7" s="215">
        <f>E7/E8</f>
        <v>0.43759109172901373</v>
      </c>
      <c r="H7" s="55">
        <f t="shared" ref="H7:H8" si="1">(E7-D7)/D7</f>
        <v>-2.0824374077763344E-2</v>
      </c>
      <c r="J7" s="19">
        <v>5669.0990000000038</v>
      </c>
      <c r="K7" s="140">
        <v>6443.6200000000008</v>
      </c>
      <c r="L7" s="247">
        <f>J7/J8</f>
        <v>0.59025667647877089</v>
      </c>
      <c r="M7" s="215">
        <f>K7/K8</f>
        <v>0.6074885964253165</v>
      </c>
      <c r="N7" s="102">
        <f t="shared" ref="N7:N8" si="2">(K7-J7)/J7</f>
        <v>0.13662153368639293</v>
      </c>
      <c r="P7" s="27">
        <f t="shared" si="0"/>
        <v>9.0630614355804937</v>
      </c>
      <c r="Q7" s="152">
        <f t="shared" si="0"/>
        <v>10.520350503109439</v>
      </c>
      <c r="R7" s="102">
        <f t="shared" ref="R7:R8" si="3">(Q7-P7)/P7</f>
        <v>0.1607943494466233</v>
      </c>
    </row>
    <row r="8" spans="1:18" ht="26.25" customHeight="1" thickBot="1" x14ac:dyDescent="0.3">
      <c r="A8" s="12" t="s">
        <v>12</v>
      </c>
      <c r="B8" s="162"/>
      <c r="C8" s="162"/>
      <c r="D8" s="163">
        <v>15646.789999999997</v>
      </c>
      <c r="E8" s="145">
        <v>13996.88</v>
      </c>
      <c r="F8" s="243">
        <f>SUM(F6:F7)</f>
        <v>1</v>
      </c>
      <c r="G8" s="244">
        <f>SUM(G6:G7)</f>
        <v>1</v>
      </c>
      <c r="H8" s="164">
        <f t="shared" si="1"/>
        <v>-0.10544718757010213</v>
      </c>
      <c r="I8" s="1"/>
      <c r="J8" s="17">
        <v>9604.4640000000036</v>
      </c>
      <c r="K8" s="145">
        <v>10606.981000000002</v>
      </c>
      <c r="L8" s="243">
        <f>SUM(L6:L7)</f>
        <v>1</v>
      </c>
      <c r="M8" s="244">
        <f>SUM(M6:M7)</f>
        <v>1</v>
      </c>
      <c r="N8" s="164">
        <f t="shared" si="2"/>
        <v>0.10438031731911303</v>
      </c>
      <c r="O8" s="1"/>
      <c r="P8" s="29">
        <f t="shared" si="0"/>
        <v>6.1382967369025891</v>
      </c>
      <c r="Q8" s="146">
        <f t="shared" si="0"/>
        <v>7.5781038345688483</v>
      </c>
      <c r="R8" s="164">
        <f t="shared" si="3"/>
        <v>0.23456133832865042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149</v>
      </c>
    </row>
    <row r="3" spans="1:16" ht="8.25" customHeight="1" thickBot="1" x14ac:dyDescent="0.3"/>
    <row r="4" spans="1:16" x14ac:dyDescent="0.25">
      <c r="A4" s="365" t="s">
        <v>3</v>
      </c>
      <c r="B4" s="353" t="s">
        <v>1</v>
      </c>
      <c r="C4" s="349"/>
      <c r="D4" s="353" t="s">
        <v>104</v>
      </c>
      <c r="E4" s="349"/>
      <c r="F4" s="130" t="s">
        <v>0</v>
      </c>
      <c r="H4" s="363" t="s">
        <v>19</v>
      </c>
      <c r="I4" s="364"/>
      <c r="J4" s="353" t="s">
        <v>104</v>
      </c>
      <c r="K4" s="354"/>
      <c r="L4" s="130" t="s">
        <v>0</v>
      </c>
      <c r="N4" s="361" t="s">
        <v>22</v>
      </c>
      <c r="O4" s="349"/>
      <c r="P4" s="130" t="s">
        <v>0</v>
      </c>
    </row>
    <row r="5" spans="1:16" x14ac:dyDescent="0.25">
      <c r="A5" s="366"/>
      <c r="B5" s="356" t="s">
        <v>160</v>
      </c>
      <c r="C5" s="358"/>
      <c r="D5" s="356" t="str">
        <f>B5</f>
        <v>jan-ago</v>
      </c>
      <c r="E5" s="358"/>
      <c r="F5" s="131" t="s">
        <v>138</v>
      </c>
      <c r="H5" s="359" t="str">
        <f>B5</f>
        <v>jan-ago</v>
      </c>
      <c r="I5" s="358"/>
      <c r="J5" s="356" t="str">
        <f>B5</f>
        <v>jan-ago</v>
      </c>
      <c r="K5" s="357"/>
      <c r="L5" s="131" t="str">
        <f>F5</f>
        <v>2022/2021</v>
      </c>
      <c r="N5" s="359" t="str">
        <f>B5</f>
        <v>jan-ago</v>
      </c>
      <c r="O5" s="357"/>
      <c r="P5" s="131" t="str">
        <f>L5</f>
        <v>2022/2021</v>
      </c>
    </row>
    <row r="6" spans="1:16" ht="19.5" customHeight="1" thickBot="1" x14ac:dyDescent="0.3">
      <c r="A6" s="367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1265.2499999999998</v>
      </c>
      <c r="C7" s="147">
        <v>1619.68</v>
      </c>
      <c r="D7" s="247">
        <f>B7/$B$33</f>
        <v>8.0863231372057767E-2</v>
      </c>
      <c r="E7" s="246">
        <f t="shared" ref="E7:E32" si="0">C7/$C$33</f>
        <v>0.11571721697978407</v>
      </c>
      <c r="F7" s="52">
        <f>(C7-B7)/B7</f>
        <v>0.28012645722189317</v>
      </c>
      <c r="H7" s="39">
        <v>1307.066</v>
      </c>
      <c r="I7" s="147">
        <v>2895.9180000000001</v>
      </c>
      <c r="J7" s="247">
        <f>H7/$H$33</f>
        <v>0.13608942674989463</v>
      </c>
      <c r="K7" s="246">
        <f>I7/$I$33</f>
        <v>0.27302000446686947</v>
      </c>
      <c r="L7" s="52">
        <f>(I7-H7)/H7</f>
        <v>1.2155866650957183</v>
      </c>
      <c r="N7" s="27">
        <f t="shared" ref="N7:N33" si="1">(H7/B7)*10</f>
        <v>10.330495949417113</v>
      </c>
      <c r="O7" s="151">
        <f t="shared" ref="O7:O32" si="2">(I7/C7)*10</f>
        <v>17.879568803714314</v>
      </c>
      <c r="P7" s="61">
        <f>(O7-N7)/N7</f>
        <v>0.73075609256912288</v>
      </c>
    </row>
    <row r="8" spans="1:16" ht="20.100000000000001" customHeight="1" x14ac:dyDescent="0.25">
      <c r="A8" s="8" t="s">
        <v>165</v>
      </c>
      <c r="B8" s="19">
        <v>3698.3400000000006</v>
      </c>
      <c r="C8" s="140">
        <v>3186.6099999999997</v>
      </c>
      <c r="D8" s="247">
        <f t="shared" ref="D8:D32" si="3">B8/$B$33</f>
        <v>0.23636413603045739</v>
      </c>
      <c r="E8" s="215">
        <f t="shared" si="0"/>
        <v>0.22766573693565995</v>
      </c>
      <c r="F8" s="52">
        <f t="shared" ref="F8:F18" si="4">(C8-B8)/B8</f>
        <v>-0.13836748379002495</v>
      </c>
      <c r="H8" s="19">
        <v>1347.9980000000003</v>
      </c>
      <c r="I8" s="140">
        <v>1205.7079999999999</v>
      </c>
      <c r="J8" s="247">
        <f t="shared" ref="J8:J32" si="5">H8/$H$33</f>
        <v>0.14035119502764551</v>
      </c>
      <c r="K8" s="215">
        <f t="shared" ref="K8:K32" si="6">I8/$I$33</f>
        <v>0.11367117561538007</v>
      </c>
      <c r="L8" s="52">
        <f t="shared" ref="L8:L33" si="7">(I8-H8)/H8</f>
        <v>-0.10555653643403061</v>
      </c>
      <c r="N8" s="27">
        <f t="shared" si="1"/>
        <v>3.6448731052309959</v>
      </c>
      <c r="O8" s="152">
        <f t="shared" si="2"/>
        <v>3.7836697932913035</v>
      </c>
      <c r="P8" s="52">
        <f t="shared" ref="P8:P65" si="8">(O8-N8)/N8</f>
        <v>3.8079978109830853E-2</v>
      </c>
    </row>
    <row r="9" spans="1:16" ht="20.100000000000001" customHeight="1" x14ac:dyDescent="0.25">
      <c r="A9" s="8" t="s">
        <v>182</v>
      </c>
      <c r="B9" s="19">
        <v>1139.2599999999998</v>
      </c>
      <c r="C9" s="140">
        <v>1460.8</v>
      </c>
      <c r="D9" s="247">
        <f t="shared" si="3"/>
        <v>7.2811100551614716E-2</v>
      </c>
      <c r="E9" s="215">
        <f t="shared" si="0"/>
        <v>0.10436611587725264</v>
      </c>
      <c r="F9" s="52">
        <f t="shared" si="4"/>
        <v>0.28223583729789536</v>
      </c>
      <c r="H9" s="19">
        <v>649.32799999999997</v>
      </c>
      <c r="I9" s="140">
        <v>827.26900000000001</v>
      </c>
      <c r="J9" s="247">
        <f t="shared" si="5"/>
        <v>6.7606896126634453E-2</v>
      </c>
      <c r="K9" s="215">
        <f t="shared" si="6"/>
        <v>7.7992880349271848E-2</v>
      </c>
      <c r="L9" s="52">
        <f t="shared" si="7"/>
        <v>0.27403869846980267</v>
      </c>
      <c r="N9" s="27">
        <f t="shared" si="1"/>
        <v>5.6995593630953429</v>
      </c>
      <c r="O9" s="152">
        <f t="shared" si="2"/>
        <v>5.6631229463307777</v>
      </c>
      <c r="P9" s="52">
        <f t="shared" si="8"/>
        <v>-6.3928480156713657E-3</v>
      </c>
    </row>
    <row r="10" spans="1:16" ht="20.100000000000001" customHeight="1" x14ac:dyDescent="0.25">
      <c r="A10" s="8" t="s">
        <v>166</v>
      </c>
      <c r="B10" s="19">
        <v>1555.3799999999999</v>
      </c>
      <c r="C10" s="140">
        <v>839.03</v>
      </c>
      <c r="D10" s="247">
        <f t="shared" si="3"/>
        <v>9.9405692797052927E-2</v>
      </c>
      <c r="E10" s="215">
        <f t="shared" si="0"/>
        <v>5.9944073250610137E-2</v>
      </c>
      <c r="F10" s="52">
        <f t="shared" si="4"/>
        <v>-0.46056269207524847</v>
      </c>
      <c r="H10" s="19">
        <v>1275.1940000000002</v>
      </c>
      <c r="I10" s="140">
        <v>788.74199999999996</v>
      </c>
      <c r="J10" s="247">
        <f t="shared" si="5"/>
        <v>0.13277096983236131</v>
      </c>
      <c r="K10" s="215">
        <f t="shared" si="6"/>
        <v>7.4360649839949736E-2</v>
      </c>
      <c r="L10" s="52">
        <f t="shared" si="7"/>
        <v>-0.38147293666689158</v>
      </c>
      <c r="N10" s="27">
        <f t="shared" si="1"/>
        <v>8.198600984968305</v>
      </c>
      <c r="O10" s="152">
        <f t="shared" si="2"/>
        <v>9.4006412166430291</v>
      </c>
      <c r="P10" s="52">
        <f t="shared" si="8"/>
        <v>0.14661528642247626</v>
      </c>
    </row>
    <row r="11" spans="1:16" ht="20.100000000000001" customHeight="1" x14ac:dyDescent="0.25">
      <c r="A11" s="8" t="s">
        <v>169</v>
      </c>
      <c r="B11" s="19">
        <v>2219.56</v>
      </c>
      <c r="C11" s="140">
        <v>1683.5100000000002</v>
      </c>
      <c r="D11" s="247">
        <f t="shared" si="3"/>
        <v>0.14185401606335868</v>
      </c>
      <c r="E11" s="215">
        <f t="shared" si="0"/>
        <v>0.12027751898994635</v>
      </c>
      <c r="F11" s="52">
        <f t="shared" si="4"/>
        <v>-0.24151183117374603</v>
      </c>
      <c r="H11" s="19">
        <v>950.51199999999983</v>
      </c>
      <c r="I11" s="140">
        <v>731.2829999999999</v>
      </c>
      <c r="J11" s="247">
        <f t="shared" si="5"/>
        <v>9.8965647640513812E-2</v>
      </c>
      <c r="K11" s="215">
        <f t="shared" si="6"/>
        <v>6.8943557078116738E-2</v>
      </c>
      <c r="L11" s="52">
        <f t="shared" si="7"/>
        <v>-0.23064306394869288</v>
      </c>
      <c r="N11" s="27">
        <f t="shared" si="1"/>
        <v>4.2824343563589178</v>
      </c>
      <c r="O11" s="152">
        <f t="shared" si="2"/>
        <v>4.3437995616301643</v>
      </c>
      <c r="P11" s="52">
        <f t="shared" si="8"/>
        <v>1.4329514515529317E-2</v>
      </c>
    </row>
    <row r="12" spans="1:16" ht="20.100000000000001" customHeight="1" x14ac:dyDescent="0.25">
      <c r="A12" s="8" t="s">
        <v>170</v>
      </c>
      <c r="B12" s="19">
        <v>1203.1100000000001</v>
      </c>
      <c r="C12" s="140">
        <v>758.84999999999991</v>
      </c>
      <c r="D12" s="247">
        <f t="shared" si="3"/>
        <v>7.6891809757784188E-2</v>
      </c>
      <c r="E12" s="215">
        <f t="shared" si="0"/>
        <v>5.4215653774269693E-2</v>
      </c>
      <c r="F12" s="52">
        <f t="shared" si="4"/>
        <v>-0.36925966869197346</v>
      </c>
      <c r="H12" s="19">
        <v>558.32499999999993</v>
      </c>
      <c r="I12" s="140">
        <v>585.15699999999993</v>
      </c>
      <c r="J12" s="247">
        <f t="shared" si="5"/>
        <v>5.8131822869032561E-2</v>
      </c>
      <c r="K12" s="215">
        <f t="shared" si="6"/>
        <v>5.5167158308287709E-2</v>
      </c>
      <c r="L12" s="52">
        <f t="shared" si="7"/>
        <v>4.8058030716876365E-2</v>
      </c>
      <c r="N12" s="27">
        <f t="shared" si="1"/>
        <v>4.6406812344673378</v>
      </c>
      <c r="O12" s="152">
        <f t="shared" si="2"/>
        <v>7.7111023258878566</v>
      </c>
      <c r="P12" s="52">
        <f t="shared" si="8"/>
        <v>0.66163154422584358</v>
      </c>
    </row>
    <row r="13" spans="1:16" ht="20.100000000000001" customHeight="1" x14ac:dyDescent="0.25">
      <c r="A13" s="8" t="s">
        <v>173</v>
      </c>
      <c r="B13" s="19">
        <v>659.47</v>
      </c>
      <c r="C13" s="140">
        <v>641.88</v>
      </c>
      <c r="D13" s="247">
        <f t="shared" si="3"/>
        <v>4.2147303057048759E-2</v>
      </c>
      <c r="E13" s="215">
        <f t="shared" si="0"/>
        <v>4.5858791387794993E-2</v>
      </c>
      <c r="F13" s="52">
        <f t="shared" si="4"/>
        <v>-2.6672934326049755E-2</v>
      </c>
      <c r="H13" s="19">
        <v>277.363</v>
      </c>
      <c r="I13" s="140">
        <v>500.9140000000001</v>
      </c>
      <c r="J13" s="247">
        <f t="shared" si="5"/>
        <v>2.887855064061878E-2</v>
      </c>
      <c r="K13" s="215">
        <f t="shared" si="6"/>
        <v>4.7224936105759029E-2</v>
      </c>
      <c r="L13" s="52">
        <f t="shared" si="7"/>
        <v>0.80598709993762718</v>
      </c>
      <c r="N13" s="27">
        <f t="shared" si="1"/>
        <v>4.2058471196566938</v>
      </c>
      <c r="O13" s="152">
        <f t="shared" si="2"/>
        <v>7.8038574188321821</v>
      </c>
      <c r="P13" s="52">
        <f t="shared" si="8"/>
        <v>0.85547814668764743</v>
      </c>
    </row>
    <row r="14" spans="1:16" ht="20.100000000000001" customHeight="1" x14ac:dyDescent="0.25">
      <c r="A14" s="8" t="s">
        <v>175</v>
      </c>
      <c r="B14" s="19">
        <v>386.04</v>
      </c>
      <c r="C14" s="140">
        <v>682.99</v>
      </c>
      <c r="D14" s="247">
        <f t="shared" si="3"/>
        <v>2.4672153202030575E-2</v>
      </c>
      <c r="E14" s="215">
        <f t="shared" si="0"/>
        <v>4.8795874509176336E-2</v>
      </c>
      <c r="F14" s="52">
        <f t="shared" si="4"/>
        <v>0.76922080613407928</v>
      </c>
      <c r="H14" s="19">
        <v>197.19499999999999</v>
      </c>
      <c r="I14" s="140">
        <v>497.16399999999993</v>
      </c>
      <c r="J14" s="247">
        <f t="shared" si="5"/>
        <v>2.0531598639965749E-2</v>
      </c>
      <c r="K14" s="215">
        <f t="shared" si="6"/>
        <v>4.6871395357453723E-2</v>
      </c>
      <c r="L14" s="52">
        <f t="shared" si="7"/>
        <v>1.5211795430918631</v>
      </c>
      <c r="N14" s="27">
        <f t="shared" si="1"/>
        <v>5.1081494145684383</v>
      </c>
      <c r="O14" s="152">
        <f t="shared" si="2"/>
        <v>7.2792280999721806</v>
      </c>
      <c r="P14" s="52">
        <f t="shared" si="8"/>
        <v>0.42502254910786819</v>
      </c>
    </row>
    <row r="15" spans="1:16" ht="20.100000000000001" customHeight="1" x14ac:dyDescent="0.25">
      <c r="A15" s="8" t="s">
        <v>181</v>
      </c>
      <c r="B15" s="19">
        <v>31.18</v>
      </c>
      <c r="C15" s="140">
        <v>131.38999999999999</v>
      </c>
      <c r="D15" s="247">
        <f t="shared" si="3"/>
        <v>1.9927410031067073E-3</v>
      </c>
      <c r="E15" s="215">
        <f t="shared" si="0"/>
        <v>9.3870919804985107E-3</v>
      </c>
      <c r="F15" s="52">
        <f t="shared" si="4"/>
        <v>3.2139191789608716</v>
      </c>
      <c r="H15" s="19">
        <v>71.263000000000005</v>
      </c>
      <c r="I15" s="140">
        <v>302.15199999999999</v>
      </c>
      <c r="J15" s="247">
        <f t="shared" si="5"/>
        <v>7.4197789694458753E-3</v>
      </c>
      <c r="K15" s="215">
        <f t="shared" si="6"/>
        <v>2.848614511518404E-2</v>
      </c>
      <c r="L15" s="52">
        <f t="shared" si="7"/>
        <v>3.2399562185145161</v>
      </c>
      <c r="N15" s="27">
        <f t="shared" si="1"/>
        <v>22.855355997434255</v>
      </c>
      <c r="O15" s="152">
        <f t="shared" si="2"/>
        <v>22.99657508181749</v>
      </c>
      <c r="P15" s="52">
        <f t="shared" si="8"/>
        <v>6.178817971555001E-3</v>
      </c>
    </row>
    <row r="16" spans="1:16" ht="20.100000000000001" customHeight="1" x14ac:dyDescent="0.25">
      <c r="A16" s="8" t="s">
        <v>177</v>
      </c>
      <c r="B16" s="19">
        <v>203.07000000000002</v>
      </c>
      <c r="C16" s="140">
        <v>291.55</v>
      </c>
      <c r="D16" s="247">
        <f t="shared" si="3"/>
        <v>1.2978380869175084E-2</v>
      </c>
      <c r="E16" s="215">
        <f t="shared" si="0"/>
        <v>2.082964203451055E-2</v>
      </c>
      <c r="F16" s="52">
        <f t="shared" si="4"/>
        <v>0.43571182350913468</v>
      </c>
      <c r="H16" s="19">
        <v>177.21299999999999</v>
      </c>
      <c r="I16" s="140">
        <v>301.74400000000003</v>
      </c>
      <c r="J16" s="247">
        <f t="shared" si="5"/>
        <v>1.8451107734903268E-2</v>
      </c>
      <c r="K16" s="215">
        <f t="shared" si="6"/>
        <v>2.8447679881768429E-2</v>
      </c>
      <c r="L16" s="52">
        <f t="shared" si="7"/>
        <v>0.70271932646024859</v>
      </c>
      <c r="N16" s="27">
        <f t="shared" si="1"/>
        <v>8.7266952282464167</v>
      </c>
      <c r="O16" s="152">
        <f t="shared" si="2"/>
        <v>10.349648430800894</v>
      </c>
      <c r="P16" s="52">
        <f t="shared" si="8"/>
        <v>0.18597569413233661</v>
      </c>
    </row>
    <row r="17" spans="1:16" ht="20.100000000000001" customHeight="1" x14ac:dyDescent="0.25">
      <c r="A17" s="8" t="s">
        <v>184</v>
      </c>
      <c r="B17" s="19">
        <v>364.92</v>
      </c>
      <c r="C17" s="140">
        <v>418.83</v>
      </c>
      <c r="D17" s="247">
        <f t="shared" si="3"/>
        <v>2.3322355575808199E-2</v>
      </c>
      <c r="E17" s="215">
        <f t="shared" si="0"/>
        <v>2.9923097147364269E-2</v>
      </c>
      <c r="F17" s="52">
        <f t="shared" si="4"/>
        <v>0.14773100953633664</v>
      </c>
      <c r="H17" s="19">
        <v>1113.1079999999999</v>
      </c>
      <c r="I17" s="140">
        <v>266.30399999999997</v>
      </c>
      <c r="J17" s="247">
        <f t="shared" si="5"/>
        <v>0.11589485889061586</v>
      </c>
      <c r="K17" s="215">
        <f t="shared" si="6"/>
        <v>2.5106484116451225E-2</v>
      </c>
      <c r="L17" s="52">
        <f t="shared" si="7"/>
        <v>-0.76075636865425456</v>
      </c>
      <c r="N17" s="27">
        <f t="shared" si="1"/>
        <v>30.502795133179873</v>
      </c>
      <c r="O17" s="152">
        <f t="shared" si="2"/>
        <v>6.3582837905594145</v>
      </c>
      <c r="P17" s="52">
        <f t="shared" si="8"/>
        <v>-0.79155078205790075</v>
      </c>
    </row>
    <row r="18" spans="1:16" ht="20.100000000000001" customHeight="1" x14ac:dyDescent="0.25">
      <c r="A18" s="8" t="s">
        <v>168</v>
      </c>
      <c r="B18" s="19">
        <v>276.37</v>
      </c>
      <c r="C18" s="140">
        <v>329.45</v>
      </c>
      <c r="D18" s="247">
        <f t="shared" si="3"/>
        <v>1.7663047820032095E-2</v>
      </c>
      <c r="E18" s="215">
        <f t="shared" si="0"/>
        <v>2.3537388332256902E-2</v>
      </c>
      <c r="F18" s="52">
        <f t="shared" si="4"/>
        <v>0.19206136700799648</v>
      </c>
      <c r="H18" s="19">
        <v>209.93700000000001</v>
      </c>
      <c r="I18" s="140">
        <v>250.44900000000001</v>
      </c>
      <c r="J18" s="247">
        <f t="shared" si="5"/>
        <v>2.1858273402867667E-2</v>
      </c>
      <c r="K18" s="215">
        <f t="shared" si="6"/>
        <v>2.3611713832616461E-2</v>
      </c>
      <c r="L18" s="52">
        <f t="shared" si="7"/>
        <v>0.19297217736749595</v>
      </c>
      <c r="N18" s="27">
        <f t="shared" ref="N18" si="9">(H18/B18)*10</f>
        <v>7.5962296920794596</v>
      </c>
      <c r="O18" s="152">
        <f t="shared" ref="O18" si="10">(I18/C18)*10</f>
        <v>7.6020336925178338</v>
      </c>
      <c r="P18" s="52">
        <f t="shared" ref="P18" si="11">(O18-N18)/N18</f>
        <v>7.6406331478179768E-4</v>
      </c>
    </row>
    <row r="19" spans="1:16" ht="20.100000000000001" customHeight="1" x14ac:dyDescent="0.25">
      <c r="A19" s="8" t="s">
        <v>171</v>
      </c>
      <c r="B19" s="19">
        <v>229.12</v>
      </c>
      <c r="C19" s="140">
        <v>338.5</v>
      </c>
      <c r="D19" s="247">
        <f t="shared" si="3"/>
        <v>1.4643259096594252E-2</v>
      </c>
      <c r="E19" s="215">
        <f t="shared" si="0"/>
        <v>2.4183960997022195E-2</v>
      </c>
      <c r="F19" s="52">
        <f t="shared" ref="F19:F32" si="12">(C19-B19)/B19</f>
        <v>0.47739175977653631</v>
      </c>
      <c r="H19" s="19">
        <v>132.01400000000001</v>
      </c>
      <c r="I19" s="140">
        <v>188.55399999999997</v>
      </c>
      <c r="J19" s="247">
        <f t="shared" si="5"/>
        <v>1.374506687723542E-2</v>
      </c>
      <c r="K19" s="215">
        <f t="shared" si="6"/>
        <v>1.7776405934921535E-2</v>
      </c>
      <c r="L19" s="52">
        <f t="shared" si="7"/>
        <v>0.4282879088581511</v>
      </c>
      <c r="N19" s="27">
        <f t="shared" si="1"/>
        <v>5.7617842178770946</v>
      </c>
      <c r="O19" s="152">
        <f t="shared" si="2"/>
        <v>5.5702806499261435</v>
      </c>
      <c r="P19" s="52">
        <f t="shared" ref="P19:P24" si="13">(O19-N19)/N19</f>
        <v>-3.3236851764905186E-2</v>
      </c>
    </row>
    <row r="20" spans="1:16" ht="20.100000000000001" customHeight="1" x14ac:dyDescent="0.25">
      <c r="A20" s="8" t="s">
        <v>190</v>
      </c>
      <c r="B20" s="19">
        <v>240.16</v>
      </c>
      <c r="C20" s="140">
        <v>348.85000000000008</v>
      </c>
      <c r="D20" s="247">
        <f t="shared" si="3"/>
        <v>1.534883512848322E-2</v>
      </c>
      <c r="E20" s="215">
        <f t="shared" si="0"/>
        <v>2.4923411503134991E-2</v>
      </c>
      <c r="F20" s="52">
        <f t="shared" si="12"/>
        <v>0.45257328447701567</v>
      </c>
      <c r="H20" s="19">
        <v>113.85600000000002</v>
      </c>
      <c r="I20" s="140">
        <v>168.68400000000003</v>
      </c>
      <c r="J20" s="247">
        <f t="shared" si="5"/>
        <v>1.1854487663236598E-2</v>
      </c>
      <c r="K20" s="215">
        <f t="shared" si="6"/>
        <v>1.5903111356567905E-2</v>
      </c>
      <c r="L20" s="52">
        <f t="shared" ref="L20:L29" si="14">(I20-H20)/H20</f>
        <v>0.48155564924114663</v>
      </c>
      <c r="N20" s="27">
        <f t="shared" si="1"/>
        <v>4.7408394403730858</v>
      </c>
      <c r="O20" s="152">
        <f t="shared" si="2"/>
        <v>4.8354307008743005</v>
      </c>
      <c r="P20" s="52">
        <f t="shared" si="13"/>
        <v>1.9952428613311302E-2</v>
      </c>
    </row>
    <row r="21" spans="1:16" ht="20.100000000000001" customHeight="1" x14ac:dyDescent="0.25">
      <c r="A21" s="8" t="s">
        <v>187</v>
      </c>
      <c r="B21" s="19">
        <v>144.79</v>
      </c>
      <c r="C21" s="140">
        <v>104.25</v>
      </c>
      <c r="D21" s="247">
        <f t="shared" si="3"/>
        <v>9.2536552225728087E-3</v>
      </c>
      <c r="E21" s="215">
        <f t="shared" si="0"/>
        <v>7.448088431136082E-3</v>
      </c>
      <c r="F21" s="52">
        <f t="shared" si="12"/>
        <v>-0.27999171213481588</v>
      </c>
      <c r="H21" s="19">
        <v>110.80499999999999</v>
      </c>
      <c r="I21" s="140">
        <v>119.71600000000001</v>
      </c>
      <c r="J21" s="247">
        <f t="shared" si="5"/>
        <v>1.1536822877362025E-2</v>
      </c>
      <c r="K21" s="215">
        <f t="shared" si="6"/>
        <v>1.1286529126430979E-2</v>
      </c>
      <c r="L21" s="52">
        <f t="shared" si="14"/>
        <v>8.0420558639050732E-2</v>
      </c>
      <c r="N21" s="27">
        <f t="shared" si="1"/>
        <v>7.6528075143311005</v>
      </c>
      <c r="O21" s="152">
        <f t="shared" si="2"/>
        <v>11.483549160671465</v>
      </c>
      <c r="P21" s="52">
        <f t="shared" si="13"/>
        <v>0.50056683631029419</v>
      </c>
    </row>
    <row r="22" spans="1:16" ht="20.100000000000001" customHeight="1" x14ac:dyDescent="0.25">
      <c r="A22" s="8" t="s">
        <v>183</v>
      </c>
      <c r="B22" s="19">
        <v>61.98</v>
      </c>
      <c r="C22" s="140">
        <v>99.289999999999992</v>
      </c>
      <c r="D22" s="247">
        <f t="shared" si="3"/>
        <v>3.9611958746810045E-3</v>
      </c>
      <c r="E22" s="215">
        <f t="shared" si="0"/>
        <v>7.0937237441486955E-3</v>
      </c>
      <c r="F22" s="52">
        <f t="shared" si="12"/>
        <v>0.60196837689577276</v>
      </c>
      <c r="H22" s="19">
        <v>75.912000000000006</v>
      </c>
      <c r="I22" s="140">
        <v>118.48499999999999</v>
      </c>
      <c r="J22" s="247">
        <f t="shared" si="5"/>
        <v>7.9038247215045005E-3</v>
      </c>
      <c r="K22" s="215">
        <f t="shared" si="6"/>
        <v>1.1170473483453959E-2</v>
      </c>
      <c r="L22" s="52">
        <f t="shared" si="14"/>
        <v>0.56082042364843476</v>
      </c>
      <c r="N22" s="27">
        <f t="shared" si="1"/>
        <v>12.247821878025171</v>
      </c>
      <c r="O22" s="152">
        <f t="shared" si="2"/>
        <v>11.933225903917817</v>
      </c>
      <c r="P22" s="52">
        <f t="shared" si="13"/>
        <v>-2.5685871107563724E-2</v>
      </c>
    </row>
    <row r="23" spans="1:16" ht="20.100000000000001" customHeight="1" x14ac:dyDescent="0.25">
      <c r="A23" s="8" t="s">
        <v>186</v>
      </c>
      <c r="B23" s="19">
        <v>232.32999999999998</v>
      </c>
      <c r="C23" s="140">
        <v>142.65</v>
      </c>
      <c r="D23" s="247">
        <f t="shared" si="3"/>
        <v>1.4848412997170664E-2</v>
      </c>
      <c r="E23" s="215">
        <f t="shared" si="0"/>
        <v>1.0191556975554553E-2</v>
      </c>
      <c r="F23" s="52">
        <f t="shared" si="12"/>
        <v>-0.3860026686179141</v>
      </c>
      <c r="H23" s="19">
        <v>189.95400000000004</v>
      </c>
      <c r="I23" s="140">
        <v>100.24300000000001</v>
      </c>
      <c r="J23" s="247">
        <f t="shared" si="5"/>
        <v>1.977767837955351E-2</v>
      </c>
      <c r="K23" s="215">
        <f t="shared" si="6"/>
        <v>9.4506627286312667E-3</v>
      </c>
      <c r="L23" s="52">
        <f t="shared" si="14"/>
        <v>-0.47227749876285841</v>
      </c>
      <c r="N23" s="27">
        <f t="shared" si="1"/>
        <v>8.1760426978866292</v>
      </c>
      <c r="O23" s="152">
        <f t="shared" si="2"/>
        <v>7.0271994391868207</v>
      </c>
      <c r="P23" s="52">
        <f t="shared" si="13"/>
        <v>-0.14051336338993989</v>
      </c>
    </row>
    <row r="24" spans="1:16" ht="20.100000000000001" customHeight="1" x14ac:dyDescent="0.25">
      <c r="A24" s="8" t="s">
        <v>178</v>
      </c>
      <c r="B24" s="19">
        <v>102.52999999999999</v>
      </c>
      <c r="C24" s="140">
        <v>96.149999999999991</v>
      </c>
      <c r="D24" s="247">
        <f t="shared" si="3"/>
        <v>6.5527817526789831E-3</v>
      </c>
      <c r="E24" s="215">
        <f t="shared" si="0"/>
        <v>6.8693880350478107E-3</v>
      </c>
      <c r="F24" s="52">
        <f t="shared" si="12"/>
        <v>-6.2225690041938911E-2</v>
      </c>
      <c r="H24" s="19">
        <v>96.045000000000002</v>
      </c>
      <c r="I24" s="140">
        <v>96.921999999999997</v>
      </c>
      <c r="J24" s="247">
        <f t="shared" si="5"/>
        <v>1.0000037482570605E-2</v>
      </c>
      <c r="K24" s="215">
        <f t="shared" si="6"/>
        <v>9.1375670419320994E-3</v>
      </c>
      <c r="L24" s="52">
        <f t="shared" si="14"/>
        <v>9.1311364464573413E-3</v>
      </c>
      <c r="N24" s="27">
        <f t="shared" si="1"/>
        <v>9.3675021944796661</v>
      </c>
      <c r="O24" s="152">
        <f t="shared" si="2"/>
        <v>10.080291211648467</v>
      </c>
      <c r="P24" s="52">
        <f t="shared" si="13"/>
        <v>7.6091684033856105E-2</v>
      </c>
    </row>
    <row r="25" spans="1:16" ht="20.100000000000001" customHeight="1" x14ac:dyDescent="0.25">
      <c r="A25" s="8" t="s">
        <v>167</v>
      </c>
      <c r="B25" s="19">
        <v>99.85</v>
      </c>
      <c r="C25" s="140">
        <v>172.34</v>
      </c>
      <c r="D25" s="247">
        <f t="shared" si="3"/>
        <v>6.3815006145030379E-3</v>
      </c>
      <c r="E25" s="215">
        <f t="shared" si="0"/>
        <v>1.2312743982944772E-2</v>
      </c>
      <c r="F25" s="52">
        <f t="shared" si="12"/>
        <v>0.7259889834752129</v>
      </c>
      <c r="H25" s="19">
        <v>68.849000000000004</v>
      </c>
      <c r="I25" s="140">
        <v>79.213000000000008</v>
      </c>
      <c r="J25" s="247">
        <f t="shared" si="5"/>
        <v>7.168437509891234E-3</v>
      </c>
      <c r="K25" s="215">
        <f t="shared" si="6"/>
        <v>7.4680062121351967E-3</v>
      </c>
      <c r="L25" s="52">
        <f t="shared" si="14"/>
        <v>0.15053232436200967</v>
      </c>
      <c r="N25" s="27">
        <f t="shared" ref="N25:N27" si="15">(H25/B25)*10</f>
        <v>6.8952428642964456</v>
      </c>
      <c r="O25" s="152">
        <f t="shared" ref="O25:O27" si="16">(I25/C25)*10</f>
        <v>4.5963212254845072</v>
      </c>
      <c r="P25" s="52">
        <f t="shared" ref="P25:P27" si="17">(O25-N25)/N25</f>
        <v>-0.33340691315105814</v>
      </c>
    </row>
    <row r="26" spans="1:16" ht="20.100000000000001" customHeight="1" x14ac:dyDescent="0.25">
      <c r="A26" s="8" t="s">
        <v>174</v>
      </c>
      <c r="B26" s="19">
        <v>144.43</v>
      </c>
      <c r="C26" s="140">
        <v>108.73</v>
      </c>
      <c r="D26" s="247">
        <f t="shared" si="3"/>
        <v>9.2306473084894734E-3</v>
      </c>
      <c r="E26" s="215">
        <f t="shared" si="0"/>
        <v>7.7681597613182378E-3</v>
      </c>
      <c r="F26" s="52">
        <f t="shared" si="12"/>
        <v>-0.24717856401024718</v>
      </c>
      <c r="H26" s="19">
        <v>94.877999999999986</v>
      </c>
      <c r="I26" s="140">
        <v>77.813000000000002</v>
      </c>
      <c r="J26" s="247">
        <f t="shared" si="5"/>
        <v>9.878531482860468E-3</v>
      </c>
      <c r="K26" s="215">
        <f t="shared" si="6"/>
        <v>7.3360176661012204E-3</v>
      </c>
      <c r="L26" s="52">
        <f t="shared" si="14"/>
        <v>-0.17986256034064785</v>
      </c>
      <c r="N26" s="27">
        <f t="shared" si="15"/>
        <v>6.5691338364605674</v>
      </c>
      <c r="O26" s="152">
        <f t="shared" si="16"/>
        <v>7.1565345350869123</v>
      </c>
      <c r="P26" s="52">
        <f t="shared" si="17"/>
        <v>8.9418287593122772E-2</v>
      </c>
    </row>
    <row r="27" spans="1:16" ht="20.100000000000001" customHeight="1" x14ac:dyDescent="0.25">
      <c r="A27" s="8" t="s">
        <v>176</v>
      </c>
      <c r="B27" s="19">
        <v>773.41000000000008</v>
      </c>
      <c r="C27" s="140">
        <v>68.110000000000014</v>
      </c>
      <c r="D27" s="247">
        <f t="shared" si="3"/>
        <v>4.9429307864424593E-2</v>
      </c>
      <c r="E27" s="215">
        <f t="shared" si="0"/>
        <v>4.8660844416755743E-3</v>
      </c>
      <c r="F27" s="52">
        <f t="shared" si="12"/>
        <v>-0.91193545467475201</v>
      </c>
      <c r="H27" s="19">
        <v>95.893000000000015</v>
      </c>
      <c r="I27" s="140">
        <v>77.207999999999998</v>
      </c>
      <c r="J27" s="247">
        <f t="shared" si="5"/>
        <v>9.9842115083153011E-3</v>
      </c>
      <c r="K27" s="215">
        <f t="shared" si="6"/>
        <v>7.2789797587079668E-3</v>
      </c>
      <c r="L27" s="52">
        <f t="shared" si="14"/>
        <v>-0.19485259612276196</v>
      </c>
      <c r="N27" s="27">
        <f t="shared" si="15"/>
        <v>1.2398727712338864</v>
      </c>
      <c r="O27" s="152">
        <f t="shared" si="16"/>
        <v>11.335780355307588</v>
      </c>
      <c r="P27" s="52">
        <f t="shared" si="17"/>
        <v>8.1426964268491346</v>
      </c>
    </row>
    <row r="28" spans="1:16" ht="20.100000000000001" customHeight="1" x14ac:dyDescent="0.25">
      <c r="A28" s="8" t="s">
        <v>199</v>
      </c>
      <c r="B28" s="19">
        <v>26.65</v>
      </c>
      <c r="C28" s="140">
        <v>28.96</v>
      </c>
      <c r="D28" s="247">
        <f t="shared" si="3"/>
        <v>1.7032247508913967E-3</v>
      </c>
      <c r="E28" s="215">
        <f t="shared" si="0"/>
        <v>2.06903252724893E-3</v>
      </c>
      <c r="F28" s="52">
        <f t="shared" si="12"/>
        <v>8.6679174484052629E-2</v>
      </c>
      <c r="H28" s="19">
        <v>59.344999999999999</v>
      </c>
      <c r="I28" s="140">
        <v>66.721999999999994</v>
      </c>
      <c r="J28" s="247">
        <f t="shared" si="5"/>
        <v>6.1788976459279769E-3</v>
      </c>
      <c r="K28" s="215">
        <f t="shared" si="6"/>
        <v>6.2903855489134927E-3</v>
      </c>
      <c r="L28" s="52">
        <f t="shared" si="14"/>
        <v>0.12430701828292182</v>
      </c>
      <c r="N28" s="27">
        <f t="shared" ref="N28:N29" si="18">(H28/B28)*10</f>
        <v>22.26829268292683</v>
      </c>
      <c r="O28" s="152">
        <f t="shared" ref="O28:O29" si="19">(I28/C28)*10</f>
        <v>23.039364640883978</v>
      </c>
      <c r="P28" s="52">
        <f t="shared" ref="P28:P29" si="20">(O28-N28)/N28</f>
        <v>3.46264515621501E-2</v>
      </c>
    </row>
    <row r="29" spans="1:16" ht="20.100000000000001" customHeight="1" x14ac:dyDescent="0.25">
      <c r="A29" s="8" t="s">
        <v>192</v>
      </c>
      <c r="B29" s="19">
        <v>31.19</v>
      </c>
      <c r="C29" s="140">
        <v>80.959999999999994</v>
      </c>
      <c r="D29" s="247">
        <f t="shared" si="3"/>
        <v>1.9933801118312447E-3</v>
      </c>
      <c r="E29" s="215">
        <f t="shared" si="0"/>
        <v>5.7841461811489418E-3</v>
      </c>
      <c r="F29" s="52">
        <f t="shared" si="12"/>
        <v>1.5957037512023082</v>
      </c>
      <c r="H29" s="19">
        <v>23.276</v>
      </c>
      <c r="I29" s="140">
        <v>58.49199999999999</v>
      </c>
      <c r="J29" s="247">
        <f t="shared" si="5"/>
        <v>2.4234564260951991E-3</v>
      </c>
      <c r="K29" s="215">
        <f t="shared" si="6"/>
        <v>5.5144814532994812E-3</v>
      </c>
      <c r="L29" s="52">
        <f t="shared" si="14"/>
        <v>1.5129747379274787</v>
      </c>
      <c r="N29" s="27">
        <f t="shared" si="18"/>
        <v>7.4626482847066367</v>
      </c>
      <c r="O29" s="152">
        <f t="shared" si="19"/>
        <v>7.2248023715415011</v>
      </c>
      <c r="P29" s="52">
        <f t="shared" si="20"/>
        <v>-3.1871515860201836E-2</v>
      </c>
    </row>
    <row r="30" spans="1:16" ht="20.100000000000001" customHeight="1" x14ac:dyDescent="0.25">
      <c r="A30" s="8" t="s">
        <v>205</v>
      </c>
      <c r="B30" s="19">
        <v>0.79</v>
      </c>
      <c r="C30" s="140">
        <v>12.29</v>
      </c>
      <c r="D30" s="247">
        <f t="shared" si="3"/>
        <v>5.0489589238431652E-5</v>
      </c>
      <c r="E30" s="215">
        <f t="shared" si="0"/>
        <v>8.7805282320059898E-4</v>
      </c>
      <c r="F30" s="52">
        <f t="shared" si="12"/>
        <v>14.556962025316455</v>
      </c>
      <c r="H30" s="19">
        <v>23.988</v>
      </c>
      <c r="I30" s="140">
        <v>38.994</v>
      </c>
      <c r="J30" s="247">
        <f t="shared" si="5"/>
        <v>2.4975886212910995E-3</v>
      </c>
      <c r="K30" s="215">
        <f t="shared" si="6"/>
        <v>3.6762581171777336E-3</v>
      </c>
      <c r="L30" s="52">
        <f t="shared" ref="L30:L31" si="21">(I30-H30)/H30</f>
        <v>0.62556278139069532</v>
      </c>
      <c r="N30" s="27">
        <f t="shared" ref="N30:N31" si="22">(H30/B30)*10</f>
        <v>303.64556962025313</v>
      </c>
      <c r="O30" s="152">
        <f t="shared" ref="O30:O31" si="23">(I30/C30)*10</f>
        <v>31.728234336859238</v>
      </c>
      <c r="P30" s="52">
        <f t="shared" ref="P30:P31" si="24">(O30-N30)/N30</f>
        <v>-0.89550898313273797</v>
      </c>
    </row>
    <row r="31" spans="1:16" ht="20.100000000000001" customHeight="1" x14ac:dyDescent="0.25">
      <c r="A31" s="8" t="s">
        <v>180</v>
      </c>
      <c r="B31" s="19">
        <v>56.800000000000004</v>
      </c>
      <c r="C31" s="140">
        <v>47.47</v>
      </c>
      <c r="D31" s="247">
        <f t="shared" si="3"/>
        <v>3.6301375553707822E-3</v>
      </c>
      <c r="E31" s="215">
        <f t="shared" si="0"/>
        <v>3.3914700990506459E-3</v>
      </c>
      <c r="F31" s="52">
        <f t="shared" si="12"/>
        <v>-0.16426056338028178</v>
      </c>
      <c r="H31" s="19">
        <v>44.531999999999996</v>
      </c>
      <c r="I31" s="140">
        <v>32.110999999999997</v>
      </c>
      <c r="J31" s="247">
        <f t="shared" si="5"/>
        <v>4.6365939837975335E-3</v>
      </c>
      <c r="K31" s="215">
        <f t="shared" si="6"/>
        <v>3.0273458583549829E-3</v>
      </c>
      <c r="L31" s="52">
        <f t="shared" si="21"/>
        <v>-0.27892302164735472</v>
      </c>
      <c r="N31" s="27">
        <f t="shared" si="22"/>
        <v>7.8401408450704215</v>
      </c>
      <c r="O31" s="152">
        <f t="shared" si="23"/>
        <v>6.7644828312618488</v>
      </c>
      <c r="P31" s="52">
        <f t="shared" si="24"/>
        <v>-0.13719881250410254</v>
      </c>
    </row>
    <row r="32" spans="1:16" ht="20.100000000000001" customHeight="1" thickBot="1" x14ac:dyDescent="0.3">
      <c r="A32" s="8" t="s">
        <v>17</v>
      </c>
      <c r="B32" s="19">
        <f>B33-SUM(B7:B31)</f>
        <v>500.80999999999585</v>
      </c>
      <c r="C32" s="140">
        <f>C33-SUM(C7:C31)</f>
        <v>303.76000000000022</v>
      </c>
      <c r="D32" s="247">
        <f t="shared" si="3"/>
        <v>3.2007204033542715E-2</v>
      </c>
      <c r="E32" s="215">
        <f t="shared" si="0"/>
        <v>2.1701979298243624E-2</v>
      </c>
      <c r="F32" s="52">
        <f t="shared" si="12"/>
        <v>-0.39346259060321731</v>
      </c>
      <c r="H32" s="19">
        <f>H33-SUM(H7:H31)</f>
        <v>340.6150000000016</v>
      </c>
      <c r="I32" s="140">
        <f>I33-SUM(I7:I31)</f>
        <v>231.01999999999862</v>
      </c>
      <c r="J32" s="247">
        <f t="shared" si="5"/>
        <v>3.5464238295859256E-2</v>
      </c>
      <c r="K32" s="215">
        <f t="shared" si="6"/>
        <v>2.1779995646263397E-2</v>
      </c>
      <c r="L32" s="52">
        <f t="shared" si="7"/>
        <v>-0.32175623504543976</v>
      </c>
      <c r="N32" s="27">
        <f t="shared" si="1"/>
        <v>6.8012819232843675</v>
      </c>
      <c r="O32" s="152">
        <f t="shared" si="2"/>
        <v>7.6053463260468277</v>
      </c>
      <c r="P32" s="52">
        <f t="shared" si="8"/>
        <v>0.11822247803163762</v>
      </c>
    </row>
    <row r="33" spans="1:16" ht="26.25" customHeight="1" thickBot="1" x14ac:dyDescent="0.3">
      <c r="A33" s="12" t="s">
        <v>18</v>
      </c>
      <c r="B33" s="17">
        <v>15646.79</v>
      </c>
      <c r="C33" s="145">
        <v>13996.88</v>
      </c>
      <c r="D33" s="243">
        <f>SUM(D7:D32)</f>
        <v>0.99999999999999978</v>
      </c>
      <c r="E33" s="244">
        <f>SUM(E7:E32)</f>
        <v>1.0000000000000002</v>
      </c>
      <c r="F33" s="57">
        <f>(C33-B33)/B33</f>
        <v>-0.10544718757010234</v>
      </c>
      <c r="G33" s="1"/>
      <c r="H33" s="17">
        <v>9604.4639999999999</v>
      </c>
      <c r="I33" s="145">
        <v>10606.981000000002</v>
      </c>
      <c r="J33" s="243">
        <f>SUM(J7:J32)</f>
        <v>1.0000000000000002</v>
      </c>
      <c r="K33" s="244">
        <f>SUM(K7:K32)</f>
        <v>0.99999999999999989</v>
      </c>
      <c r="L33" s="57">
        <f t="shared" si="7"/>
        <v>0.10438031731911344</v>
      </c>
      <c r="N33" s="29">
        <f t="shared" si="1"/>
        <v>6.1382967369025838</v>
      </c>
      <c r="O33" s="146">
        <f>(I33/C33)*10</f>
        <v>7.5781038345688483</v>
      </c>
      <c r="P33" s="57">
        <f t="shared" si="8"/>
        <v>0.2345613383286515</v>
      </c>
    </row>
    <row r="35" spans="1:16" ht="15.75" thickBot="1" x14ac:dyDescent="0.3"/>
    <row r="36" spans="1:16" x14ac:dyDescent="0.25">
      <c r="A36" s="365" t="s">
        <v>2</v>
      </c>
      <c r="B36" s="353" t="s">
        <v>1</v>
      </c>
      <c r="C36" s="349"/>
      <c r="D36" s="353" t="s">
        <v>104</v>
      </c>
      <c r="E36" s="349"/>
      <c r="F36" s="130" t="s">
        <v>0</v>
      </c>
      <c r="H36" s="363" t="s">
        <v>19</v>
      </c>
      <c r="I36" s="364"/>
      <c r="J36" s="353" t="s">
        <v>104</v>
      </c>
      <c r="K36" s="354"/>
      <c r="L36" s="130" t="s">
        <v>0</v>
      </c>
      <c r="N36" s="361" t="s">
        <v>22</v>
      </c>
      <c r="O36" s="349"/>
      <c r="P36" s="130" t="s">
        <v>0</v>
      </c>
    </row>
    <row r="37" spans="1:16" x14ac:dyDescent="0.25">
      <c r="A37" s="366"/>
      <c r="B37" s="356" t="str">
        <f>B5</f>
        <v>jan-ago</v>
      </c>
      <c r="C37" s="358"/>
      <c r="D37" s="356" t="str">
        <f>B5</f>
        <v>jan-ago</v>
      </c>
      <c r="E37" s="358"/>
      <c r="F37" s="131" t="str">
        <f>F5</f>
        <v>2022/2021</v>
      </c>
      <c r="H37" s="359" t="str">
        <f>B5</f>
        <v>jan-ago</v>
      </c>
      <c r="I37" s="358"/>
      <c r="J37" s="356" t="str">
        <f>B5</f>
        <v>jan-ago</v>
      </c>
      <c r="K37" s="357"/>
      <c r="L37" s="131" t="str">
        <f>L5</f>
        <v>2022/2021</v>
      </c>
      <c r="N37" s="359" t="str">
        <f>B5</f>
        <v>jan-ago</v>
      </c>
      <c r="O37" s="357"/>
      <c r="P37" s="131" t="str">
        <f>P5</f>
        <v>2022/2021</v>
      </c>
    </row>
    <row r="38" spans="1:16" ht="19.5" customHeight="1" thickBot="1" x14ac:dyDescent="0.3">
      <c r="A38" s="367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165</v>
      </c>
      <c r="B39" s="39">
        <v>3698.3400000000006</v>
      </c>
      <c r="C39" s="147">
        <v>3186.6099999999997</v>
      </c>
      <c r="D39" s="247">
        <f t="shared" ref="D39:D56" si="25">B39/$B$57</f>
        <v>0.39379148645281631</v>
      </c>
      <c r="E39" s="246">
        <f t="shared" ref="E39:E56" si="26">C39/$C$57</f>
        <v>0.4048046422941145</v>
      </c>
      <c r="F39" s="52">
        <f>(C39-B39)/B39</f>
        <v>-0.13836748379002495</v>
      </c>
      <c r="H39" s="39">
        <v>1347.9980000000003</v>
      </c>
      <c r="I39" s="147">
        <v>1205.7079999999999</v>
      </c>
      <c r="J39" s="247">
        <f t="shared" ref="J39:J54" si="27">H39/$H$57</f>
        <v>0.34253442819154017</v>
      </c>
      <c r="K39" s="246">
        <f t="shared" ref="K39:K56" si="28">I39/$I$57</f>
        <v>0.28959967679958565</v>
      </c>
      <c r="L39" s="52">
        <f>(I39-H39)/H39</f>
        <v>-0.10555653643403061</v>
      </c>
      <c r="N39" s="27">
        <f t="shared" ref="N39:N57" si="29">(H39/B39)*10</f>
        <v>3.6448731052309959</v>
      </c>
      <c r="O39" s="151">
        <f t="shared" ref="O39:O57" si="30">(I39/C39)*10</f>
        <v>3.7836697932913035</v>
      </c>
      <c r="P39" s="61">
        <f t="shared" si="8"/>
        <v>3.8079978109830853E-2</v>
      </c>
    </row>
    <row r="40" spans="1:16" ht="20.100000000000001" customHeight="1" x14ac:dyDescent="0.25">
      <c r="A40" s="38" t="s">
        <v>169</v>
      </c>
      <c r="B40" s="19">
        <v>2219.56</v>
      </c>
      <c r="C40" s="140">
        <v>1683.5100000000002</v>
      </c>
      <c r="D40" s="247">
        <f t="shared" si="25"/>
        <v>0.23633409358555807</v>
      </c>
      <c r="E40" s="215">
        <f t="shared" si="26"/>
        <v>0.21386133331300813</v>
      </c>
      <c r="F40" s="52">
        <f t="shared" ref="F40:F57" si="31">(C40-B40)/B40</f>
        <v>-0.24151183117374603</v>
      </c>
      <c r="H40" s="19">
        <v>950.51199999999983</v>
      </c>
      <c r="I40" s="140">
        <v>731.2829999999999</v>
      </c>
      <c r="J40" s="247">
        <f t="shared" si="27"/>
        <v>0.24153083640272249</v>
      </c>
      <c r="K40" s="215">
        <f t="shared" si="28"/>
        <v>0.17564727151933252</v>
      </c>
      <c r="L40" s="52">
        <f t="shared" ref="L40:L57" si="32">(I40-H40)/H40</f>
        <v>-0.23064306394869288</v>
      </c>
      <c r="N40" s="27">
        <f t="shared" si="29"/>
        <v>4.2824343563589178</v>
      </c>
      <c r="O40" s="152">
        <f t="shared" si="30"/>
        <v>4.3437995616301643</v>
      </c>
      <c r="P40" s="52">
        <f t="shared" si="8"/>
        <v>1.4329514515529317E-2</v>
      </c>
    </row>
    <row r="41" spans="1:16" ht="20.100000000000001" customHeight="1" x14ac:dyDescent="0.25">
      <c r="A41" s="38" t="s">
        <v>170</v>
      </c>
      <c r="B41" s="19">
        <v>1203.1100000000001</v>
      </c>
      <c r="C41" s="140">
        <v>758.84999999999991</v>
      </c>
      <c r="D41" s="247">
        <f t="shared" si="25"/>
        <v>0.12810462944625098</v>
      </c>
      <c r="E41" s="215">
        <f t="shared" si="26"/>
        <v>9.6398995423000872E-2</v>
      </c>
      <c r="F41" s="52">
        <f t="shared" si="31"/>
        <v>-0.36925966869197346</v>
      </c>
      <c r="H41" s="19">
        <v>558.32499999999993</v>
      </c>
      <c r="I41" s="140">
        <v>585.15699999999993</v>
      </c>
      <c r="J41" s="247">
        <f t="shared" si="27"/>
        <v>0.14187375249817996</v>
      </c>
      <c r="K41" s="215">
        <f t="shared" si="28"/>
        <v>0.14054918610228606</v>
      </c>
      <c r="L41" s="52">
        <f t="shared" si="32"/>
        <v>4.8058030716876365E-2</v>
      </c>
      <c r="N41" s="27">
        <f t="shared" si="29"/>
        <v>4.6406812344673378</v>
      </c>
      <c r="O41" s="152">
        <f t="shared" si="30"/>
        <v>7.7111023258878566</v>
      </c>
      <c r="P41" s="52">
        <f t="shared" si="8"/>
        <v>0.66163154422584358</v>
      </c>
    </row>
    <row r="42" spans="1:16" ht="20.100000000000001" customHeight="1" x14ac:dyDescent="0.25">
      <c r="A42" s="38" t="s">
        <v>175</v>
      </c>
      <c r="B42" s="19">
        <v>386.04</v>
      </c>
      <c r="C42" s="140">
        <v>682.99</v>
      </c>
      <c r="D42" s="247">
        <f t="shared" si="25"/>
        <v>4.1104729535479487E-2</v>
      </c>
      <c r="E42" s="215">
        <f t="shared" si="26"/>
        <v>8.6762271705811911E-2</v>
      </c>
      <c r="F42" s="52">
        <f t="shared" si="31"/>
        <v>0.76922080613407928</v>
      </c>
      <c r="H42" s="19">
        <v>197.19499999999999</v>
      </c>
      <c r="I42" s="140">
        <v>497.16399999999993</v>
      </c>
      <c r="J42" s="247">
        <f t="shared" si="27"/>
        <v>5.010843975082363E-2</v>
      </c>
      <c r="K42" s="215">
        <f t="shared" si="28"/>
        <v>0.11941409836908205</v>
      </c>
      <c r="L42" s="52">
        <f t="shared" si="32"/>
        <v>1.5211795430918631</v>
      </c>
      <c r="N42" s="27">
        <f t="shared" si="29"/>
        <v>5.1081494145684383</v>
      </c>
      <c r="O42" s="152">
        <f t="shared" si="30"/>
        <v>7.2792280999721806</v>
      </c>
      <c r="P42" s="52">
        <f t="shared" si="8"/>
        <v>0.42502254910786819</v>
      </c>
    </row>
    <row r="43" spans="1:16" ht="20.100000000000001" customHeight="1" x14ac:dyDescent="0.25">
      <c r="A43" s="38" t="s">
        <v>177</v>
      </c>
      <c r="B43" s="19">
        <v>203.07000000000002</v>
      </c>
      <c r="C43" s="140">
        <v>291.55</v>
      </c>
      <c r="D43" s="247">
        <f t="shared" si="25"/>
        <v>2.1622467689280434E-2</v>
      </c>
      <c r="E43" s="215">
        <f t="shared" si="26"/>
        <v>3.7036472445906181E-2</v>
      </c>
      <c r="F43" s="52">
        <f t="shared" si="31"/>
        <v>0.43571182350913468</v>
      </c>
      <c r="H43" s="19">
        <v>177.21299999999999</v>
      </c>
      <c r="I43" s="140">
        <v>301.74400000000003</v>
      </c>
      <c r="J43" s="247">
        <f t="shared" si="27"/>
        <v>4.5030892941315487E-2</v>
      </c>
      <c r="K43" s="215">
        <f t="shared" si="28"/>
        <v>7.2476059606649518E-2</v>
      </c>
      <c r="L43" s="52">
        <f t="shared" si="32"/>
        <v>0.70271932646024859</v>
      </c>
      <c r="N43" s="27">
        <f t="shared" si="29"/>
        <v>8.7266952282464167</v>
      </c>
      <c r="O43" s="152">
        <f t="shared" si="30"/>
        <v>10.349648430800894</v>
      </c>
      <c r="P43" s="52">
        <f t="shared" si="8"/>
        <v>0.18597569413233661</v>
      </c>
    </row>
    <row r="44" spans="1:16" ht="20.100000000000001" customHeight="1" x14ac:dyDescent="0.25">
      <c r="A44" s="38" t="s">
        <v>171</v>
      </c>
      <c r="B44" s="19">
        <v>229.12</v>
      </c>
      <c r="C44" s="140">
        <v>338.5</v>
      </c>
      <c r="D44" s="247">
        <f t="shared" si="25"/>
        <v>2.4396217053074966E-2</v>
      </c>
      <c r="E44" s="215">
        <f t="shared" si="26"/>
        <v>4.3000672004593524E-2</v>
      </c>
      <c r="F44" s="52">
        <f t="shared" si="31"/>
        <v>0.47739175977653631</v>
      </c>
      <c r="H44" s="19">
        <v>132.01400000000001</v>
      </c>
      <c r="I44" s="140">
        <v>188.55399999999997</v>
      </c>
      <c r="J44" s="247">
        <f t="shared" si="27"/>
        <v>3.3545554224322274E-2</v>
      </c>
      <c r="K44" s="215">
        <f t="shared" si="28"/>
        <v>4.5288890394083035E-2</v>
      </c>
      <c r="L44" s="52">
        <f t="shared" si="32"/>
        <v>0.4282879088581511</v>
      </c>
      <c r="N44" s="27">
        <f t="shared" si="29"/>
        <v>5.7617842178770946</v>
      </c>
      <c r="O44" s="152">
        <f t="shared" si="30"/>
        <v>5.5702806499261435</v>
      </c>
      <c r="P44" s="52">
        <f t="shared" si="8"/>
        <v>-3.3236851764905186E-2</v>
      </c>
    </row>
    <row r="45" spans="1:16" ht="20.100000000000001" customHeight="1" x14ac:dyDescent="0.25">
      <c r="A45" s="38" t="s">
        <v>190</v>
      </c>
      <c r="B45" s="19">
        <v>240.16</v>
      </c>
      <c r="C45" s="140">
        <v>348.85000000000008</v>
      </c>
      <c r="D45" s="247">
        <f t="shared" si="25"/>
        <v>2.5571733098230111E-2</v>
      </c>
      <c r="E45" s="215">
        <f t="shared" si="26"/>
        <v>4.4315463600598098E-2</v>
      </c>
      <c r="F45" s="52">
        <f t="shared" si="31"/>
        <v>0.45257328447701567</v>
      </c>
      <c r="H45" s="19">
        <v>113.85600000000002</v>
      </c>
      <c r="I45" s="140">
        <v>168.68400000000003</v>
      </c>
      <c r="J45" s="247">
        <f t="shared" si="27"/>
        <v>2.8931496824309826E-2</v>
      </c>
      <c r="K45" s="215">
        <f t="shared" si="28"/>
        <v>4.0516304014953299E-2</v>
      </c>
      <c r="L45" s="52">
        <f t="shared" si="32"/>
        <v>0.48155564924114663</v>
      </c>
      <c r="N45" s="27">
        <f t="shared" si="29"/>
        <v>4.7408394403730858</v>
      </c>
      <c r="O45" s="152">
        <f t="shared" si="30"/>
        <v>4.8354307008743005</v>
      </c>
      <c r="P45" s="52">
        <f t="shared" si="8"/>
        <v>1.9952428613311302E-2</v>
      </c>
    </row>
    <row r="46" spans="1:16" ht="20.100000000000001" customHeight="1" x14ac:dyDescent="0.25">
      <c r="A46" s="38" t="s">
        <v>183</v>
      </c>
      <c r="B46" s="19">
        <v>61.98</v>
      </c>
      <c r="C46" s="140">
        <v>99.289999999999992</v>
      </c>
      <c r="D46" s="247">
        <f t="shared" si="25"/>
        <v>6.5995004056808053E-3</v>
      </c>
      <c r="E46" s="215">
        <f t="shared" si="26"/>
        <v>1.2613107011332617E-2</v>
      </c>
      <c r="F46" s="52">
        <f t="shared" si="31"/>
        <v>0.60196837689577276</v>
      </c>
      <c r="H46" s="19">
        <v>75.912000000000006</v>
      </c>
      <c r="I46" s="140">
        <v>118.48499999999999</v>
      </c>
      <c r="J46" s="247">
        <f t="shared" si="27"/>
        <v>1.9289697397827144E-2</v>
      </c>
      <c r="K46" s="215">
        <f t="shared" si="28"/>
        <v>2.8458978214956607E-2</v>
      </c>
      <c r="L46" s="52">
        <f t="shared" si="32"/>
        <v>0.56082042364843476</v>
      </c>
      <c r="N46" s="27">
        <f t="shared" si="29"/>
        <v>12.247821878025171</v>
      </c>
      <c r="O46" s="152">
        <f t="shared" si="30"/>
        <v>11.933225903917817</v>
      </c>
      <c r="P46" s="52">
        <f t="shared" si="8"/>
        <v>-2.5685871107563724E-2</v>
      </c>
    </row>
    <row r="47" spans="1:16" ht="20.100000000000001" customHeight="1" x14ac:dyDescent="0.25">
      <c r="A47" s="38" t="s">
        <v>174</v>
      </c>
      <c r="B47" s="19">
        <v>144.43</v>
      </c>
      <c r="C47" s="140">
        <v>108.73</v>
      </c>
      <c r="D47" s="247">
        <f t="shared" si="25"/>
        <v>1.5378603478420117E-2</v>
      </c>
      <c r="E47" s="215">
        <f t="shared" si="26"/>
        <v>1.3812298573292333E-2</v>
      </c>
      <c r="F47" s="52">
        <f t="shared" si="31"/>
        <v>-0.24717856401024718</v>
      </c>
      <c r="H47" s="19">
        <v>94.877999999999986</v>
      </c>
      <c r="I47" s="140">
        <v>77.813000000000002</v>
      </c>
      <c r="J47" s="247">
        <f t="shared" si="27"/>
        <v>2.4109072474853031E-2</v>
      </c>
      <c r="K47" s="215">
        <f t="shared" si="28"/>
        <v>1.868994785703185E-2</v>
      </c>
      <c r="L47" s="52">
        <f t="shared" si="32"/>
        <v>-0.17986256034064785</v>
      </c>
      <c r="N47" s="27">
        <f t="shared" si="29"/>
        <v>6.5691338364605674</v>
      </c>
      <c r="O47" s="152">
        <f t="shared" si="30"/>
        <v>7.1565345350869123</v>
      </c>
      <c r="P47" s="52">
        <f t="shared" si="8"/>
        <v>8.9418287593122772E-2</v>
      </c>
    </row>
    <row r="48" spans="1:16" ht="20.100000000000001" customHeight="1" x14ac:dyDescent="0.25">
      <c r="A48" s="38" t="s">
        <v>176</v>
      </c>
      <c r="B48" s="19">
        <v>773.41000000000008</v>
      </c>
      <c r="C48" s="140">
        <v>68.110000000000014</v>
      </c>
      <c r="D48" s="247">
        <f t="shared" si="25"/>
        <v>8.235107468147132E-2</v>
      </c>
      <c r="E48" s="215">
        <f t="shared" si="26"/>
        <v>8.6522179327411103E-3</v>
      </c>
      <c r="F48" s="52">
        <f t="shared" si="31"/>
        <v>-0.91193545467475201</v>
      </c>
      <c r="H48" s="19">
        <v>95.893000000000015</v>
      </c>
      <c r="I48" s="140">
        <v>77.207999999999998</v>
      </c>
      <c r="J48" s="247">
        <f t="shared" si="27"/>
        <v>2.436699010129938E-2</v>
      </c>
      <c r="K48" s="215">
        <f t="shared" si="28"/>
        <v>1.8544632569695491E-2</v>
      </c>
      <c r="L48" s="52">
        <f t="shared" si="32"/>
        <v>-0.19485259612276196</v>
      </c>
      <c r="N48" s="27">
        <f t="shared" si="29"/>
        <v>1.2398727712338864</v>
      </c>
      <c r="O48" s="152">
        <f t="shared" si="30"/>
        <v>11.335780355307588</v>
      </c>
      <c r="P48" s="52">
        <f t="shared" si="8"/>
        <v>8.1426964268491346</v>
      </c>
    </row>
    <row r="49" spans="1:16" ht="20.100000000000001" customHeight="1" x14ac:dyDescent="0.25">
      <c r="A49" s="38" t="s">
        <v>192</v>
      </c>
      <c r="B49" s="19">
        <v>31.19</v>
      </c>
      <c r="C49" s="140">
        <v>80.959999999999994</v>
      </c>
      <c r="D49" s="247">
        <f t="shared" si="25"/>
        <v>3.3210457833685761E-3</v>
      </c>
      <c r="E49" s="215">
        <f t="shared" si="26"/>
        <v>1.0284592039857878E-2</v>
      </c>
      <c r="F49" s="52">
        <f t="shared" si="31"/>
        <v>1.5957037512023082</v>
      </c>
      <c r="H49" s="19">
        <v>23.276</v>
      </c>
      <c r="I49" s="140">
        <v>58.49199999999999</v>
      </c>
      <c r="J49" s="247">
        <f t="shared" si="27"/>
        <v>5.9145720917881828E-3</v>
      </c>
      <c r="K49" s="215">
        <f t="shared" si="28"/>
        <v>1.4049226094013942E-2</v>
      </c>
      <c r="L49" s="52">
        <f t="shared" si="32"/>
        <v>1.5129747379274787</v>
      </c>
      <c r="N49" s="27">
        <f t="shared" ref="N49" si="33">(H49/B49)*10</f>
        <v>7.4626482847066367</v>
      </c>
      <c r="O49" s="152">
        <f t="shared" ref="O49" si="34">(I49/C49)*10</f>
        <v>7.2248023715415011</v>
      </c>
      <c r="P49" s="52">
        <f t="shared" ref="P49" si="35">(O49-N49)/N49</f>
        <v>-3.1871515860201836E-2</v>
      </c>
    </row>
    <row r="50" spans="1:16" ht="20.100000000000001" customHeight="1" x14ac:dyDescent="0.25">
      <c r="A50" s="38" t="s">
        <v>180</v>
      </c>
      <c r="B50" s="19">
        <v>56.800000000000004</v>
      </c>
      <c r="C50" s="140">
        <v>47.47</v>
      </c>
      <c r="D50" s="247">
        <f t="shared" si="25"/>
        <v>6.0479448700011262E-3</v>
      </c>
      <c r="E50" s="215">
        <f t="shared" si="26"/>
        <v>6.0302567209986847E-3</v>
      </c>
      <c r="F50" s="52">
        <f t="shared" si="31"/>
        <v>-0.16426056338028178</v>
      </c>
      <c r="H50" s="19">
        <v>44.531999999999996</v>
      </c>
      <c r="I50" s="140">
        <v>32.110999999999997</v>
      </c>
      <c r="J50" s="247">
        <f t="shared" si="27"/>
        <v>1.1315849991042763E-2</v>
      </c>
      <c r="K50" s="215">
        <f t="shared" si="28"/>
        <v>7.7127589944758551E-3</v>
      </c>
      <c r="L50" s="52">
        <f t="shared" si="32"/>
        <v>-0.27892302164735472</v>
      </c>
      <c r="N50" s="27">
        <f t="shared" ref="N50:N51" si="36">(H50/B50)*10</f>
        <v>7.8401408450704215</v>
      </c>
      <c r="O50" s="152">
        <f t="shared" ref="O50:O51" si="37">(I50/C50)*10</f>
        <v>6.7644828312618488</v>
      </c>
      <c r="P50" s="52">
        <f t="shared" ref="P50:P51" si="38">(O50-N50)/N50</f>
        <v>-0.13719881250410254</v>
      </c>
    </row>
    <row r="51" spans="1:16" ht="20.100000000000001" customHeight="1" x14ac:dyDescent="0.25">
      <c r="A51" s="38" t="s">
        <v>188</v>
      </c>
      <c r="B51" s="19">
        <v>1.1599999999999999</v>
      </c>
      <c r="C51" s="140">
        <v>36.29</v>
      </c>
      <c r="D51" s="247">
        <f t="shared" si="25"/>
        <v>1.2351436706340327E-4</v>
      </c>
      <c r="E51" s="215">
        <f t="shared" si="26"/>
        <v>4.6100277313048717E-3</v>
      </c>
      <c r="F51" s="52">
        <f t="shared" si="31"/>
        <v>30.284482758620694</v>
      </c>
      <c r="H51" s="19">
        <v>1.4130000000000003</v>
      </c>
      <c r="I51" s="140">
        <v>28.104999999999997</v>
      </c>
      <c r="J51" s="247">
        <f t="shared" si="27"/>
        <v>3.5905182873761406E-4</v>
      </c>
      <c r="K51" s="215">
        <f t="shared" si="28"/>
        <v>6.7505556208073214E-3</v>
      </c>
      <c r="L51" s="52">
        <f t="shared" si="32"/>
        <v>18.890304317055904</v>
      </c>
      <c r="N51" s="27">
        <f t="shared" si="36"/>
        <v>12.181034482758623</v>
      </c>
      <c r="O51" s="152">
        <f t="shared" si="37"/>
        <v>7.7445577294020387</v>
      </c>
      <c r="P51" s="52">
        <f t="shared" si="38"/>
        <v>-0.364211821223895</v>
      </c>
    </row>
    <row r="52" spans="1:16" ht="20.100000000000001" customHeight="1" x14ac:dyDescent="0.25">
      <c r="A52" s="38" t="s">
        <v>189</v>
      </c>
      <c r="B52" s="19">
        <v>35.5</v>
      </c>
      <c r="C52" s="140">
        <v>38.999999999999993</v>
      </c>
      <c r="D52" s="247">
        <f t="shared" si="25"/>
        <v>3.7799655437507035E-3</v>
      </c>
      <c r="E52" s="215">
        <f t="shared" si="26"/>
        <v>4.9542871733505092E-3</v>
      </c>
      <c r="F52" s="52">
        <f t="shared" si="31"/>
        <v>9.8591549295774447E-2</v>
      </c>
      <c r="H52" s="19">
        <v>46.969000000000001</v>
      </c>
      <c r="I52" s="140">
        <v>23.183</v>
      </c>
      <c r="J52" s="247">
        <f t="shared" si="27"/>
        <v>1.1935106400549888E-2</v>
      </c>
      <c r="K52" s="215">
        <f t="shared" si="28"/>
        <v>5.5683376963948103E-3</v>
      </c>
      <c r="L52" s="52">
        <f t="shared" si="32"/>
        <v>-0.50641912750963403</v>
      </c>
      <c r="N52" s="27">
        <f t="shared" ref="N52" si="39">(H52/B52)*10</f>
        <v>13.230704225352113</v>
      </c>
      <c r="O52" s="152">
        <f t="shared" ref="O52" si="40">(I52/C52)*10</f>
        <v>5.9443589743589751</v>
      </c>
      <c r="P52" s="52">
        <f t="shared" ref="P52" si="41">(O52-N52)/N52</f>
        <v>-0.5507148468356925</v>
      </c>
    </row>
    <row r="53" spans="1:16" ht="20.100000000000001" customHeight="1" x14ac:dyDescent="0.25">
      <c r="A53" s="38" t="s">
        <v>179</v>
      </c>
      <c r="B53" s="19">
        <v>43.41</v>
      </c>
      <c r="C53" s="140">
        <v>34.129999999999995</v>
      </c>
      <c r="D53" s="247">
        <f t="shared" si="25"/>
        <v>4.6222057536399446E-3</v>
      </c>
      <c r="E53" s="215">
        <f t="shared" si="26"/>
        <v>4.3356364417039195E-3</v>
      </c>
      <c r="F53" s="52">
        <f t="shared" si="31"/>
        <v>-0.21377562773554484</v>
      </c>
      <c r="H53" s="19">
        <v>31.124000000000002</v>
      </c>
      <c r="I53" s="140">
        <v>20.03</v>
      </c>
      <c r="J53" s="247">
        <f t="shared" si="27"/>
        <v>7.9087962615920025E-3</v>
      </c>
      <c r="K53" s="215">
        <f t="shared" si="28"/>
        <v>4.8110168683426673E-3</v>
      </c>
      <c r="L53" s="52">
        <f t="shared" ref="L53:L54" si="42">(I53-H53)/H53</f>
        <v>-0.35644518699395966</v>
      </c>
      <c r="N53" s="27">
        <f t="shared" ref="N53" si="43">(H53/B53)*10</f>
        <v>7.1697765491822176</v>
      </c>
      <c r="O53" s="152">
        <f t="shared" ref="O53" si="44">(I53/C53)*10</f>
        <v>5.8687371813653684</v>
      </c>
      <c r="P53" s="52">
        <f t="shared" ref="P53" si="45">(O53-N53)/N53</f>
        <v>-0.18146163397034254</v>
      </c>
    </row>
    <row r="54" spans="1:16" ht="20.100000000000001" customHeight="1" x14ac:dyDescent="0.25">
      <c r="A54" s="38" t="s">
        <v>223</v>
      </c>
      <c r="B54" s="19">
        <v>11.69</v>
      </c>
      <c r="C54" s="140">
        <v>16.189999999999998</v>
      </c>
      <c r="D54" s="247">
        <f t="shared" si="25"/>
        <v>1.2447266818717106E-3</v>
      </c>
      <c r="E54" s="215">
        <f t="shared" si="26"/>
        <v>2.0566643419626857E-3</v>
      </c>
      <c r="F54" s="52">
        <f t="shared" si="31"/>
        <v>0.38494439692044469</v>
      </c>
      <c r="H54" s="19">
        <v>11.783000000000001</v>
      </c>
      <c r="I54" s="140">
        <v>13.428000000000001</v>
      </c>
      <c r="J54" s="247">
        <f t="shared" si="27"/>
        <v>2.9941314211007122E-3</v>
      </c>
      <c r="K54" s="215">
        <f t="shared" si="28"/>
        <v>3.2252788071944756E-3</v>
      </c>
      <c r="L54" s="52">
        <f t="shared" si="42"/>
        <v>0.13960790970041581</v>
      </c>
      <c r="N54" s="27">
        <f t="shared" ref="N54:N55" si="46">(H54/B54)*10</f>
        <v>10.079555175363559</v>
      </c>
      <c r="O54" s="152">
        <f t="shared" ref="O54:O55" si="47">(I54/C54)*10</f>
        <v>8.2940086473131576</v>
      </c>
      <c r="P54" s="52">
        <f t="shared" ref="P54:P55" si="48">(O54-N54)/N54</f>
        <v>-0.17714536970982936</v>
      </c>
    </row>
    <row r="55" spans="1:16" ht="20.100000000000001" customHeight="1" x14ac:dyDescent="0.25">
      <c r="A55" s="38" t="s">
        <v>191</v>
      </c>
      <c r="B55" s="19">
        <v>27.65</v>
      </c>
      <c r="C55" s="140">
        <v>18.660000000000004</v>
      </c>
      <c r="D55" s="247">
        <f t="shared" si="25"/>
        <v>2.944114008019914E-3</v>
      </c>
      <c r="E55" s="215">
        <f t="shared" si="26"/>
        <v>2.3704358629415521E-3</v>
      </c>
      <c r="F55" s="52">
        <f t="shared" si="31"/>
        <v>-0.32513562386980094</v>
      </c>
      <c r="H55" s="19">
        <v>9.3889999999999993</v>
      </c>
      <c r="I55" s="140">
        <v>10.244</v>
      </c>
      <c r="J55" s="247">
        <f t="shared" ref="J55:J56" si="49">H55/$H$57</f>
        <v>2.3858015711376202E-3</v>
      </c>
      <c r="K55" s="215">
        <f t="shared" si="28"/>
        <v>2.460512071857328E-3</v>
      </c>
      <c r="L55" s="52">
        <f t="shared" ref="L55" si="50">(I55-H55)/H55</f>
        <v>9.1064011076792045E-2</v>
      </c>
      <c r="N55" s="27">
        <f t="shared" si="46"/>
        <v>3.3956600361663654</v>
      </c>
      <c r="O55" s="152">
        <f t="shared" si="47"/>
        <v>5.4898177920685942</v>
      </c>
      <c r="P55" s="52">
        <f t="shared" si="48"/>
        <v>0.61671596496641412</v>
      </c>
    </row>
    <row r="56" spans="1:16" ht="20.100000000000001" customHeight="1" thickBot="1" x14ac:dyDescent="0.3">
      <c r="A56" s="8" t="s">
        <v>17</v>
      </c>
      <c r="B56" s="19">
        <f>B57-SUM(B39:B55)</f>
        <v>25.000000000005457</v>
      </c>
      <c r="C56" s="140">
        <f>C57-SUM(C39:C55)</f>
        <v>32.279999999998836</v>
      </c>
      <c r="D56" s="247">
        <f t="shared" si="25"/>
        <v>2.6619475660222035E-3</v>
      </c>
      <c r="E56" s="215">
        <f t="shared" si="26"/>
        <v>4.100625383480736E-3</v>
      </c>
      <c r="F56" s="52">
        <f t="shared" si="31"/>
        <v>0.29119999999967161</v>
      </c>
      <c r="H56" s="19">
        <f>H57-SUM(H39:H55)</f>
        <v>23.082999999998719</v>
      </c>
      <c r="I56" s="140">
        <f>I57-SUM(I39:I55)</f>
        <v>25.968000000000757</v>
      </c>
      <c r="J56" s="247">
        <f t="shared" si="49"/>
        <v>5.8655296268576669E-3</v>
      </c>
      <c r="K56" s="215">
        <f t="shared" si="28"/>
        <v>6.2372683992574151E-3</v>
      </c>
      <c r="L56" s="52">
        <f t="shared" ref="L56" si="51">(I56-H56)/H56</f>
        <v>0.12498375427813531</v>
      </c>
      <c r="N56" s="27">
        <f t="shared" ref="N56" si="52">(H56/B56)*10</f>
        <v>9.2331999999974723</v>
      </c>
      <c r="O56" s="152">
        <f t="shared" ref="O56" si="53">(I56/C56)*10</f>
        <v>8.0446096654280339</v>
      </c>
      <c r="P56" s="52">
        <f t="shared" ref="P56" si="54">(O56-N56)/N56</f>
        <v>-0.12873005399750506</v>
      </c>
    </row>
    <row r="57" spans="1:16" ht="26.25" customHeight="1" thickBot="1" x14ac:dyDescent="0.3">
      <c r="A57" s="12" t="s">
        <v>18</v>
      </c>
      <c r="B57" s="17">
        <v>9391.6200000000044</v>
      </c>
      <c r="C57" s="145">
        <v>7871.9699999999975</v>
      </c>
      <c r="D57" s="253">
        <f>SUM(D39:D56)</f>
        <v>1</v>
      </c>
      <c r="E57" s="254">
        <f>SUM(E39:E56)</f>
        <v>1.0000000000000002</v>
      </c>
      <c r="F57" s="57">
        <f t="shared" si="31"/>
        <v>-0.16180914474819108</v>
      </c>
      <c r="G57" s="1"/>
      <c r="H57" s="17">
        <v>3935.3649999999993</v>
      </c>
      <c r="I57" s="145">
        <v>4163.3610000000008</v>
      </c>
      <c r="J57" s="253">
        <f>SUM(J39:J56)</f>
        <v>0.99999999999999989</v>
      </c>
      <c r="K57" s="254">
        <f>SUM(K39:K56)</f>
        <v>0.99999999999999978</v>
      </c>
      <c r="L57" s="57">
        <f t="shared" si="32"/>
        <v>5.7935159762817809E-2</v>
      </c>
      <c r="M57" s="1"/>
      <c r="N57" s="29">
        <f t="shared" si="29"/>
        <v>4.1902941132626719</v>
      </c>
      <c r="O57" s="146">
        <f t="shared" si="30"/>
        <v>5.2888425641866039</v>
      </c>
      <c r="P57" s="57">
        <f t="shared" si="8"/>
        <v>0.26216499874004634</v>
      </c>
    </row>
    <row r="59" spans="1:16" ht="15.75" thickBot="1" x14ac:dyDescent="0.3"/>
    <row r="60" spans="1:16" x14ac:dyDescent="0.25">
      <c r="A60" s="365" t="s">
        <v>15</v>
      </c>
      <c r="B60" s="353" t="s">
        <v>1</v>
      </c>
      <c r="C60" s="349"/>
      <c r="D60" s="353" t="s">
        <v>104</v>
      </c>
      <c r="E60" s="349"/>
      <c r="F60" s="130" t="s">
        <v>0</v>
      </c>
      <c r="H60" s="363" t="s">
        <v>19</v>
      </c>
      <c r="I60" s="364"/>
      <c r="J60" s="353" t="s">
        <v>104</v>
      </c>
      <c r="K60" s="354"/>
      <c r="L60" s="130" t="s">
        <v>0</v>
      </c>
      <c r="N60" s="361" t="s">
        <v>22</v>
      </c>
      <c r="O60" s="349"/>
      <c r="P60" s="130" t="s">
        <v>0</v>
      </c>
    </row>
    <row r="61" spans="1:16" x14ac:dyDescent="0.25">
      <c r="A61" s="366"/>
      <c r="B61" s="356" t="str">
        <f>B5</f>
        <v>jan-ago</v>
      </c>
      <c r="C61" s="358"/>
      <c r="D61" s="356" t="str">
        <f>B5</f>
        <v>jan-ago</v>
      </c>
      <c r="E61" s="358"/>
      <c r="F61" s="131" t="str">
        <f>F37</f>
        <v>2022/2021</v>
      </c>
      <c r="H61" s="359" t="str">
        <f>B5</f>
        <v>jan-ago</v>
      </c>
      <c r="I61" s="358"/>
      <c r="J61" s="356" t="str">
        <f>B5</f>
        <v>jan-ago</v>
      </c>
      <c r="K61" s="357"/>
      <c r="L61" s="131" t="str">
        <f>L37</f>
        <v>2022/2021</v>
      </c>
      <c r="N61" s="359" t="str">
        <f>B5</f>
        <v>jan-ago</v>
      </c>
      <c r="O61" s="357"/>
      <c r="P61" s="131" t="str">
        <f>P37</f>
        <v>2022/2021</v>
      </c>
    </row>
    <row r="62" spans="1:16" ht="19.5" customHeight="1" thickBot="1" x14ac:dyDescent="0.3">
      <c r="A62" s="367"/>
      <c r="B62" s="99">
        <f>B6</f>
        <v>2021</v>
      </c>
      <c r="C62" s="134">
        <f>C6</f>
        <v>2022</v>
      </c>
      <c r="D62" s="99">
        <f>B6</f>
        <v>2021</v>
      </c>
      <c r="E62" s="134">
        <f>C6</f>
        <v>2022</v>
      </c>
      <c r="F62" s="132" t="s">
        <v>1</v>
      </c>
      <c r="H62" s="25">
        <f>B6</f>
        <v>2021</v>
      </c>
      <c r="I62" s="134">
        <f>C6</f>
        <v>2022</v>
      </c>
      <c r="J62" s="99">
        <f>B6</f>
        <v>2021</v>
      </c>
      <c r="K62" s="134">
        <f>C6</f>
        <v>2022</v>
      </c>
      <c r="L62" s="259">
        <v>1000</v>
      </c>
      <c r="N62" s="25">
        <f>B6</f>
        <v>2021</v>
      </c>
      <c r="O62" s="134">
        <f>C6</f>
        <v>2022</v>
      </c>
      <c r="P62" s="132" t="s">
        <v>23</v>
      </c>
    </row>
    <row r="63" spans="1:16" ht="20.100000000000001" customHeight="1" x14ac:dyDescent="0.25">
      <c r="A63" s="38" t="s">
        <v>164</v>
      </c>
      <c r="B63" s="39">
        <v>1265.2499999999998</v>
      </c>
      <c r="C63" s="147">
        <v>1619.68</v>
      </c>
      <c r="D63" s="247">
        <f t="shared" ref="D63:D83" si="55">B63/$B$84</f>
        <v>0.20227268003907165</v>
      </c>
      <c r="E63" s="246">
        <f t="shared" ref="E63:E83" si="56">C63/$C$84</f>
        <v>0.2644414366904983</v>
      </c>
      <c r="F63" s="61">
        <f t="shared" ref="F63:F65" si="57">(C63-B63)/B63</f>
        <v>0.28012645722189317</v>
      </c>
      <c r="H63" s="19">
        <v>1307.066</v>
      </c>
      <c r="I63" s="147">
        <v>2895.9180000000001</v>
      </c>
      <c r="J63" s="245">
        <f t="shared" ref="J63:J84" si="58">H63/$H$84</f>
        <v>0.23055974150389683</v>
      </c>
      <c r="K63" s="246">
        <f t="shared" ref="K63:K84" si="59">I63/$I$84</f>
        <v>0.44942408149456381</v>
      </c>
      <c r="L63" s="61">
        <f t="shared" ref="L63:L65" si="60">(I63-H63)/H63</f>
        <v>1.2155866650957183</v>
      </c>
      <c r="N63" s="41">
        <f t="shared" ref="N63:N68" si="61">(H63/B63)*10</f>
        <v>10.330495949417113</v>
      </c>
      <c r="O63" s="149">
        <f t="shared" ref="O63:O68" si="62">(I63/C63)*10</f>
        <v>17.879568803714314</v>
      </c>
      <c r="P63" s="61">
        <f t="shared" si="8"/>
        <v>0.73075609256912288</v>
      </c>
    </row>
    <row r="64" spans="1:16" ht="20.100000000000001" customHeight="1" x14ac:dyDescent="0.25">
      <c r="A64" s="38" t="s">
        <v>182</v>
      </c>
      <c r="B64" s="19">
        <v>1139.2599999999998</v>
      </c>
      <c r="C64" s="140">
        <v>1460.8</v>
      </c>
      <c r="D64" s="247">
        <f t="shared" si="55"/>
        <v>0.18213094128536869</v>
      </c>
      <c r="E64" s="215">
        <f t="shared" si="56"/>
        <v>0.23850146369497674</v>
      </c>
      <c r="F64" s="52">
        <f t="shared" si="57"/>
        <v>0.28223583729789536</v>
      </c>
      <c r="H64" s="19">
        <v>649.32799999999997</v>
      </c>
      <c r="I64" s="140">
        <v>827.26900000000001</v>
      </c>
      <c r="J64" s="214">
        <f t="shared" si="58"/>
        <v>0.11453813030959592</v>
      </c>
      <c r="K64" s="215">
        <f t="shared" si="59"/>
        <v>0.12838575210828701</v>
      </c>
      <c r="L64" s="52">
        <f t="shared" si="60"/>
        <v>0.27403869846980267</v>
      </c>
      <c r="N64" s="40">
        <f t="shared" si="61"/>
        <v>5.6995593630953429</v>
      </c>
      <c r="O64" s="143">
        <f t="shared" si="62"/>
        <v>5.6631229463307777</v>
      </c>
      <c r="P64" s="52">
        <f t="shared" si="8"/>
        <v>-6.3928480156713657E-3</v>
      </c>
    </row>
    <row r="65" spans="1:16" ht="20.100000000000001" customHeight="1" x14ac:dyDescent="0.25">
      <c r="A65" s="38" t="s">
        <v>166</v>
      </c>
      <c r="B65" s="19">
        <v>1555.3799999999999</v>
      </c>
      <c r="C65" s="140">
        <v>839.03</v>
      </c>
      <c r="D65" s="247">
        <f t="shared" si="55"/>
        <v>0.24865511249094746</v>
      </c>
      <c r="E65" s="215">
        <f t="shared" si="56"/>
        <v>0.13698650265881457</v>
      </c>
      <c r="F65" s="52">
        <f t="shared" si="57"/>
        <v>-0.46056269207524847</v>
      </c>
      <c r="H65" s="19">
        <v>1275.1940000000002</v>
      </c>
      <c r="I65" s="140">
        <v>788.74199999999996</v>
      </c>
      <c r="J65" s="214">
        <f t="shared" si="58"/>
        <v>0.22493768410112439</v>
      </c>
      <c r="K65" s="215">
        <f t="shared" si="59"/>
        <v>0.12240665961059161</v>
      </c>
      <c r="L65" s="52">
        <f t="shared" si="60"/>
        <v>-0.38147293666689158</v>
      </c>
      <c r="N65" s="40">
        <f t="shared" si="61"/>
        <v>8.198600984968305</v>
      </c>
      <c r="O65" s="143">
        <f t="shared" si="62"/>
        <v>9.4006412166430291</v>
      </c>
      <c r="P65" s="52">
        <f t="shared" si="8"/>
        <v>0.14661528642247626</v>
      </c>
    </row>
    <row r="66" spans="1:16" ht="20.100000000000001" customHeight="1" x14ac:dyDescent="0.25">
      <c r="A66" s="38" t="s">
        <v>173</v>
      </c>
      <c r="B66" s="19">
        <v>659.47</v>
      </c>
      <c r="C66" s="140">
        <v>641.88</v>
      </c>
      <c r="D66" s="247">
        <f t="shared" si="55"/>
        <v>0.10542798996669955</v>
      </c>
      <c r="E66" s="215">
        <f t="shared" si="56"/>
        <v>0.10479827458689189</v>
      </c>
      <c r="F66" s="52">
        <f t="shared" ref="F66" si="63">(C66-B66)/B66</f>
        <v>-2.6672934326049755E-2</v>
      </c>
      <c r="H66" s="19">
        <v>277.363</v>
      </c>
      <c r="I66" s="140">
        <v>500.9140000000001</v>
      </c>
      <c r="J66" s="214">
        <f t="shared" si="58"/>
        <v>4.8925411251417548E-2</v>
      </c>
      <c r="K66" s="215">
        <f t="shared" si="59"/>
        <v>7.7737979582905306E-2</v>
      </c>
      <c r="L66" s="52">
        <f t="shared" ref="L66" si="64">(I66-H66)/H66</f>
        <v>0.80598709993762718</v>
      </c>
      <c r="N66" s="40">
        <f t="shared" si="61"/>
        <v>4.2058471196566938</v>
      </c>
      <c r="O66" s="143">
        <f t="shared" si="62"/>
        <v>7.8038574188321821</v>
      </c>
      <c r="P66" s="52">
        <f t="shared" ref="P66" si="65">(O66-N66)/N66</f>
        <v>0.85547814668764743</v>
      </c>
    </row>
    <row r="67" spans="1:16" ht="20.100000000000001" customHeight="1" x14ac:dyDescent="0.25">
      <c r="A67" s="38" t="s">
        <v>181</v>
      </c>
      <c r="B67" s="19">
        <v>31.18</v>
      </c>
      <c r="C67" s="140">
        <v>131.38999999999999</v>
      </c>
      <c r="D67" s="247">
        <f t="shared" si="55"/>
        <v>4.9846766754540646E-3</v>
      </c>
      <c r="E67" s="215">
        <f t="shared" si="56"/>
        <v>2.1451743780724938E-2</v>
      </c>
      <c r="F67" s="52">
        <f t="shared" ref="F67:F83" si="66">(C67-B67)/B67</f>
        <v>3.2139191789608716</v>
      </c>
      <c r="H67" s="19">
        <v>71.263000000000005</v>
      </c>
      <c r="I67" s="140">
        <v>302.15199999999999</v>
      </c>
      <c r="J67" s="214">
        <f t="shared" si="58"/>
        <v>1.2570427858112904E-2</v>
      </c>
      <c r="K67" s="215">
        <f t="shared" si="59"/>
        <v>4.689165407022762E-2</v>
      </c>
      <c r="L67" s="52">
        <f t="shared" ref="L67:L83" si="67">(I67-H67)/H67</f>
        <v>3.2399562185145161</v>
      </c>
      <c r="N67" s="40">
        <f t="shared" si="61"/>
        <v>22.855355997434255</v>
      </c>
      <c r="O67" s="143">
        <f t="shared" si="62"/>
        <v>22.99657508181749</v>
      </c>
      <c r="P67" s="52">
        <f t="shared" ref="P67:P68" si="68">(O67-N67)/N67</f>
        <v>6.178817971555001E-3</v>
      </c>
    </row>
    <row r="68" spans="1:16" ht="20.100000000000001" customHeight="1" x14ac:dyDescent="0.25">
      <c r="A68" s="38" t="s">
        <v>184</v>
      </c>
      <c r="B68" s="19">
        <v>364.92</v>
      </c>
      <c r="C68" s="140">
        <v>418.83</v>
      </c>
      <c r="D68" s="247">
        <f t="shared" si="55"/>
        <v>5.8338942027155137E-2</v>
      </c>
      <c r="E68" s="215">
        <f t="shared" si="56"/>
        <v>6.8381412951373982E-2</v>
      </c>
      <c r="F68" s="52">
        <f t="shared" si="66"/>
        <v>0.14773100953633664</v>
      </c>
      <c r="H68" s="19">
        <v>1113.1079999999999</v>
      </c>
      <c r="I68" s="140">
        <v>266.30399999999997</v>
      </c>
      <c r="J68" s="214">
        <f t="shared" si="58"/>
        <v>0.19634654466256454</v>
      </c>
      <c r="K68" s="215">
        <f t="shared" si="59"/>
        <v>4.1328321657701741E-2</v>
      </c>
      <c r="L68" s="52">
        <f t="shared" si="67"/>
        <v>-0.76075636865425456</v>
      </c>
      <c r="N68" s="40">
        <f t="shared" si="61"/>
        <v>30.502795133179873</v>
      </c>
      <c r="O68" s="143">
        <f t="shared" si="62"/>
        <v>6.3582837905594145</v>
      </c>
      <c r="P68" s="52">
        <f t="shared" si="68"/>
        <v>-0.79155078205790075</v>
      </c>
    </row>
    <row r="69" spans="1:16" ht="20.100000000000001" customHeight="1" x14ac:dyDescent="0.25">
      <c r="A69" s="38" t="s">
        <v>168</v>
      </c>
      <c r="B69" s="19">
        <v>276.37</v>
      </c>
      <c r="C69" s="140">
        <v>329.45</v>
      </c>
      <c r="D69" s="247">
        <f t="shared" si="55"/>
        <v>4.4182652110174463E-2</v>
      </c>
      <c r="E69" s="215">
        <f t="shared" si="56"/>
        <v>5.3788545464341517E-2</v>
      </c>
      <c r="F69" s="52">
        <f t="shared" si="66"/>
        <v>0.19206136700799648</v>
      </c>
      <c r="H69" s="19">
        <v>209.93700000000001</v>
      </c>
      <c r="I69" s="140">
        <v>250.44900000000001</v>
      </c>
      <c r="J69" s="214">
        <f t="shared" si="58"/>
        <v>3.7031810522271703E-2</v>
      </c>
      <c r="K69" s="215">
        <f t="shared" si="59"/>
        <v>3.8867748253311046E-2</v>
      </c>
      <c r="L69" s="52">
        <f t="shared" si="67"/>
        <v>0.19297217736749595</v>
      </c>
      <c r="N69" s="40">
        <f t="shared" ref="N69:N82" si="69">(H69/B69)*10</f>
        <v>7.5962296920794596</v>
      </c>
      <c r="O69" s="143">
        <f t="shared" ref="O69:O82" si="70">(I69/C69)*10</f>
        <v>7.6020336925178338</v>
      </c>
      <c r="P69" s="52">
        <f t="shared" ref="P69:P83" si="71">(O69-N69)/N69</f>
        <v>7.6406331478179768E-4</v>
      </c>
    </row>
    <row r="70" spans="1:16" ht="20.100000000000001" customHeight="1" x14ac:dyDescent="0.25">
      <c r="A70" s="38" t="s">
        <v>187</v>
      </c>
      <c r="B70" s="19">
        <v>144.79</v>
      </c>
      <c r="C70" s="140">
        <v>104.25</v>
      </c>
      <c r="D70" s="247">
        <f t="shared" si="55"/>
        <v>2.3147252592655355E-2</v>
      </c>
      <c r="E70" s="215">
        <f t="shared" si="56"/>
        <v>1.7020658262733655E-2</v>
      </c>
      <c r="F70" s="52">
        <f t="shared" si="66"/>
        <v>-0.27999171213481588</v>
      </c>
      <c r="H70" s="19">
        <v>110.80499999999999</v>
      </c>
      <c r="I70" s="140">
        <v>119.71600000000001</v>
      </c>
      <c r="J70" s="214">
        <f t="shared" si="58"/>
        <v>1.9545433939326159E-2</v>
      </c>
      <c r="K70" s="215">
        <f t="shared" si="59"/>
        <v>1.8578997520027573E-2</v>
      </c>
      <c r="L70" s="52">
        <f t="shared" si="67"/>
        <v>8.0420558639050732E-2</v>
      </c>
      <c r="N70" s="40">
        <f t="shared" si="69"/>
        <v>7.6528075143311005</v>
      </c>
      <c r="O70" s="143">
        <f t="shared" si="70"/>
        <v>11.483549160671465</v>
      </c>
      <c r="P70" s="52">
        <f t="shared" si="71"/>
        <v>0.50056683631029419</v>
      </c>
    </row>
    <row r="71" spans="1:16" ht="20.100000000000001" customHeight="1" x14ac:dyDescent="0.25">
      <c r="A71" s="38" t="s">
        <v>186</v>
      </c>
      <c r="B71" s="19">
        <v>232.32999999999998</v>
      </c>
      <c r="C71" s="140">
        <v>142.65</v>
      </c>
      <c r="D71" s="247">
        <f t="shared" si="55"/>
        <v>3.7142076074671029E-2</v>
      </c>
      <c r="E71" s="215">
        <f t="shared" si="56"/>
        <v>2.3290138140805335E-2</v>
      </c>
      <c r="F71" s="52">
        <f t="shared" si="66"/>
        <v>-0.3860026686179141</v>
      </c>
      <c r="H71" s="19">
        <v>189.95400000000004</v>
      </c>
      <c r="I71" s="140">
        <v>100.24300000000001</v>
      </c>
      <c r="J71" s="214">
        <f t="shared" si="58"/>
        <v>3.3506911768519131E-2</v>
      </c>
      <c r="K71" s="215">
        <f t="shared" si="59"/>
        <v>1.5556938491096628E-2</v>
      </c>
      <c r="L71" s="52">
        <f t="shared" si="67"/>
        <v>-0.47227749876285841</v>
      </c>
      <c r="N71" s="40">
        <f t="shared" si="69"/>
        <v>8.1760426978866292</v>
      </c>
      <c r="O71" s="143">
        <f t="shared" si="70"/>
        <v>7.0271994391868207</v>
      </c>
      <c r="P71" s="52">
        <f t="shared" si="71"/>
        <v>-0.14051336338993989</v>
      </c>
    </row>
    <row r="72" spans="1:16" ht="20.100000000000001" customHeight="1" x14ac:dyDescent="0.25">
      <c r="A72" s="38" t="s">
        <v>178</v>
      </c>
      <c r="B72" s="19">
        <v>102.52999999999999</v>
      </c>
      <c r="C72" s="140">
        <v>96.149999999999991</v>
      </c>
      <c r="D72" s="247">
        <f t="shared" si="55"/>
        <v>1.6391241165308056E-2</v>
      </c>
      <c r="E72" s="215">
        <f t="shared" si="56"/>
        <v>1.569818985095291E-2</v>
      </c>
      <c r="F72" s="52">
        <f t="shared" si="66"/>
        <v>-6.2225690041938911E-2</v>
      </c>
      <c r="H72" s="19">
        <v>96.045000000000002</v>
      </c>
      <c r="I72" s="140">
        <v>96.921999999999997</v>
      </c>
      <c r="J72" s="214">
        <f t="shared" si="58"/>
        <v>1.694184560897596E-2</v>
      </c>
      <c r="K72" s="215">
        <f t="shared" si="59"/>
        <v>1.5041544970063417E-2</v>
      </c>
      <c r="L72" s="52">
        <f t="shared" si="67"/>
        <v>9.1311364464573413E-3</v>
      </c>
      <c r="N72" s="40">
        <f t="shared" si="69"/>
        <v>9.3675021944796661</v>
      </c>
      <c r="O72" s="143">
        <f t="shared" si="70"/>
        <v>10.080291211648467</v>
      </c>
      <c r="P72" s="52">
        <f t="shared" si="71"/>
        <v>7.6091684033856105E-2</v>
      </c>
    </row>
    <row r="73" spans="1:16" ht="20.100000000000001" customHeight="1" x14ac:dyDescent="0.25">
      <c r="A73" s="38" t="s">
        <v>167</v>
      </c>
      <c r="B73" s="19">
        <v>99.85</v>
      </c>
      <c r="C73" s="140">
        <v>172.34</v>
      </c>
      <c r="D73" s="247">
        <f t="shared" si="55"/>
        <v>1.5962795575499945E-2</v>
      </c>
      <c r="E73" s="215">
        <f t="shared" si="56"/>
        <v>2.8137556306949817E-2</v>
      </c>
      <c r="F73" s="52">
        <f t="shared" si="66"/>
        <v>0.7259889834752129</v>
      </c>
      <c r="H73" s="19">
        <v>68.849000000000004</v>
      </c>
      <c r="I73" s="140">
        <v>79.213000000000008</v>
      </c>
      <c r="J73" s="214">
        <f t="shared" si="58"/>
        <v>1.2144610633894382E-2</v>
      </c>
      <c r="K73" s="215">
        <f t="shared" si="59"/>
        <v>1.2293245101356078E-2</v>
      </c>
      <c r="L73" s="52">
        <f t="shared" si="67"/>
        <v>0.15053232436200967</v>
      </c>
      <c r="N73" s="40">
        <f t="shared" si="69"/>
        <v>6.8952428642964456</v>
      </c>
      <c r="O73" s="143">
        <f t="shared" si="70"/>
        <v>4.5963212254845072</v>
      </c>
      <c r="P73" s="52">
        <f t="shared" si="71"/>
        <v>-0.33340691315105814</v>
      </c>
    </row>
    <row r="74" spans="1:16" ht="20.100000000000001" customHeight="1" x14ac:dyDescent="0.25">
      <c r="A74" s="38" t="s">
        <v>199</v>
      </c>
      <c r="B74" s="19">
        <v>26.65</v>
      </c>
      <c r="C74" s="140">
        <v>28.96</v>
      </c>
      <c r="D74" s="247">
        <f t="shared" si="55"/>
        <v>4.2604757344724443E-3</v>
      </c>
      <c r="E74" s="215">
        <f t="shared" si="56"/>
        <v>4.7282327413790569E-3</v>
      </c>
      <c r="F74" s="52">
        <f t="shared" si="66"/>
        <v>8.6679174484052629E-2</v>
      </c>
      <c r="H74" s="19">
        <v>59.344999999999999</v>
      </c>
      <c r="I74" s="140">
        <v>66.721999999999994</v>
      </c>
      <c r="J74" s="214">
        <f t="shared" si="58"/>
        <v>1.0468153757766446E-2</v>
      </c>
      <c r="K74" s="215">
        <f t="shared" si="59"/>
        <v>1.0354738485509702E-2</v>
      </c>
      <c r="L74" s="52">
        <f t="shared" si="67"/>
        <v>0.12430701828292182</v>
      </c>
      <c r="N74" s="40">
        <f t="shared" si="69"/>
        <v>22.26829268292683</v>
      </c>
      <c r="O74" s="143">
        <f t="shared" si="70"/>
        <v>23.039364640883978</v>
      </c>
      <c r="P74" s="52">
        <f t="shared" si="71"/>
        <v>3.46264515621501E-2</v>
      </c>
    </row>
    <row r="75" spans="1:16" ht="20.100000000000001" customHeight="1" x14ac:dyDescent="0.25">
      <c r="A75" s="38" t="s">
        <v>205</v>
      </c>
      <c r="B75" s="19">
        <v>0.79</v>
      </c>
      <c r="C75" s="140">
        <v>12.29</v>
      </c>
      <c r="D75" s="247">
        <f t="shared" si="55"/>
        <v>1.2629552833895802E-4</v>
      </c>
      <c r="E75" s="215">
        <f t="shared" si="56"/>
        <v>2.0065600963932529E-3</v>
      </c>
      <c r="F75" s="52">
        <f t="shared" si="66"/>
        <v>14.556962025316455</v>
      </c>
      <c r="H75" s="19">
        <v>23.988</v>
      </c>
      <c r="I75" s="140">
        <v>38.994</v>
      </c>
      <c r="J75" s="214">
        <f t="shared" si="58"/>
        <v>4.2313602214390676E-3</v>
      </c>
      <c r="K75" s="215">
        <f t="shared" si="59"/>
        <v>6.0515672867115095E-3</v>
      </c>
      <c r="L75" s="52">
        <f t="shared" ref="L75:L81" si="72">(I75-H75)/H75</f>
        <v>0.62556278139069532</v>
      </c>
      <c r="N75" s="40">
        <f t="shared" ref="N75" si="73">(H75/B75)*10</f>
        <v>303.64556962025313</v>
      </c>
      <c r="O75" s="143">
        <f t="shared" ref="O75" si="74">(I75/C75)*10</f>
        <v>31.728234336859238</v>
      </c>
      <c r="P75" s="52">
        <f t="shared" si="71"/>
        <v>-0.89550898313273797</v>
      </c>
    </row>
    <row r="76" spans="1:16" ht="20.100000000000001" customHeight="1" x14ac:dyDescent="0.25">
      <c r="A76" s="38" t="s">
        <v>237</v>
      </c>
      <c r="B76" s="19">
        <v>4.5</v>
      </c>
      <c r="C76" s="140">
        <v>18.14</v>
      </c>
      <c r="D76" s="247">
        <f t="shared" si="55"/>
        <v>7.1940490825988742E-4</v>
      </c>
      <c r="E76" s="215">
        <f t="shared" si="56"/>
        <v>2.9616761715682356E-3</v>
      </c>
      <c r="F76" s="52">
        <f t="shared" si="66"/>
        <v>3.0311111111111111</v>
      </c>
      <c r="H76" s="19">
        <v>4.8079999999999998</v>
      </c>
      <c r="I76" s="140">
        <v>22.427999999999997</v>
      </c>
      <c r="J76" s="214">
        <f t="shared" si="58"/>
        <v>8.4810655097044521E-4</v>
      </c>
      <c r="K76" s="215">
        <f t="shared" si="59"/>
        <v>3.4806521799857857E-3</v>
      </c>
      <c r="L76" s="52">
        <f t="shared" si="72"/>
        <v>3.6647254575707149</v>
      </c>
      <c r="N76" s="40">
        <f t="shared" ref="N76:N77" si="75">(H76/B76)*10</f>
        <v>10.684444444444443</v>
      </c>
      <c r="O76" s="143">
        <f t="shared" ref="O76:O77" si="76">(I76/C76)*10</f>
        <v>12.363836824696801</v>
      </c>
      <c r="P76" s="52">
        <f t="shared" ref="P76:P77" si="77">(O76-N76)/N76</f>
        <v>0.15718106720331967</v>
      </c>
    </row>
    <row r="77" spans="1:16" ht="20.100000000000001" customHeight="1" x14ac:dyDescent="0.25">
      <c r="A77" s="38" t="s">
        <v>204</v>
      </c>
      <c r="B77" s="19">
        <v>3.69</v>
      </c>
      <c r="C77" s="140">
        <v>6.02</v>
      </c>
      <c r="D77" s="247">
        <f t="shared" si="55"/>
        <v>5.8991202477310766E-4</v>
      </c>
      <c r="E77" s="215">
        <f t="shared" si="56"/>
        <v>9.8287158505186195E-4</v>
      </c>
      <c r="F77" s="52">
        <f t="shared" si="66"/>
        <v>0.63143631436314351</v>
      </c>
      <c r="H77" s="19">
        <v>2.9939999999999998</v>
      </c>
      <c r="I77" s="140">
        <v>12.771999999999998</v>
      </c>
      <c r="J77" s="214">
        <f t="shared" si="58"/>
        <v>5.2812625074989867E-4</v>
      </c>
      <c r="K77" s="215">
        <f t="shared" si="59"/>
        <v>1.9821156430702004E-3</v>
      </c>
      <c r="L77" s="52">
        <f t="shared" si="72"/>
        <v>3.2658650634602537</v>
      </c>
      <c r="N77" s="40">
        <f t="shared" si="75"/>
        <v>8.1138211382113816</v>
      </c>
      <c r="O77" s="143">
        <f t="shared" si="76"/>
        <v>21.215946843853821</v>
      </c>
      <c r="P77" s="52">
        <f t="shared" si="77"/>
        <v>1.6147910438817836</v>
      </c>
    </row>
    <row r="78" spans="1:16" ht="20.100000000000001" customHeight="1" x14ac:dyDescent="0.25">
      <c r="A78" s="38" t="s">
        <v>172</v>
      </c>
      <c r="B78" s="19">
        <v>13.36</v>
      </c>
      <c r="C78" s="140">
        <v>23.150000000000002</v>
      </c>
      <c r="D78" s="247">
        <f t="shared" si="55"/>
        <v>2.1358332387449103E-3</v>
      </c>
      <c r="E78" s="215">
        <f t="shared" si="56"/>
        <v>3.7796473744103999E-3</v>
      </c>
      <c r="F78" s="52">
        <f t="shared" si="66"/>
        <v>0.73278443113772473</v>
      </c>
      <c r="H78" s="19">
        <v>6.6249999999999991</v>
      </c>
      <c r="I78" s="140">
        <v>11.648</v>
      </c>
      <c r="J78" s="214">
        <f t="shared" si="58"/>
        <v>1.1686160358109815E-3</v>
      </c>
      <c r="K78" s="215">
        <f t="shared" si="59"/>
        <v>1.8076795341748901E-3</v>
      </c>
      <c r="L78" s="52">
        <f t="shared" si="72"/>
        <v>0.75818867924528321</v>
      </c>
      <c r="N78" s="40">
        <f t="shared" si="69"/>
        <v>4.9588323353293404</v>
      </c>
      <c r="O78" s="143">
        <f t="shared" ref="O78" si="78">(I78/C78)*10</f>
        <v>5.0315334773218137</v>
      </c>
      <c r="P78" s="52">
        <f t="shared" si="71"/>
        <v>1.4660939728595361E-2</v>
      </c>
    </row>
    <row r="79" spans="1:16" ht="20.100000000000001" customHeight="1" x14ac:dyDescent="0.25">
      <c r="A79" s="38" t="s">
        <v>229</v>
      </c>
      <c r="B79" s="19">
        <v>15.75</v>
      </c>
      <c r="C79" s="140">
        <v>16.2</v>
      </c>
      <c r="D79" s="247">
        <f t="shared" si="55"/>
        <v>2.517917178909606E-3</v>
      </c>
      <c r="E79" s="215">
        <f t="shared" si="56"/>
        <v>2.644936823561489E-3</v>
      </c>
      <c r="F79" s="52">
        <f t="shared" si="66"/>
        <v>2.8571428571428525E-2</v>
      </c>
      <c r="H79" s="19">
        <v>4.9980000000000002</v>
      </c>
      <c r="I79" s="140">
        <v>10.378</v>
      </c>
      <c r="J79" s="214">
        <f t="shared" si="58"/>
        <v>8.8162157690313753E-4</v>
      </c>
      <c r="K79" s="215">
        <f t="shared" si="59"/>
        <v>1.6105853541953134E-3</v>
      </c>
      <c r="L79" s="52">
        <f t="shared" si="72"/>
        <v>1.0764305722288914</v>
      </c>
      <c r="N79" s="40">
        <f t="shared" si="69"/>
        <v>3.1733333333333338</v>
      </c>
      <c r="O79" s="143">
        <f t="shared" ref="O79:O81" si="79">(I79/C79)*10</f>
        <v>6.4061728395061737</v>
      </c>
      <c r="P79" s="52">
        <f t="shared" si="71"/>
        <v>1.0187519452225335</v>
      </c>
    </row>
    <row r="80" spans="1:16" ht="20.100000000000001" customHeight="1" x14ac:dyDescent="0.25">
      <c r="A80" s="38" t="s">
        <v>210</v>
      </c>
      <c r="B80" s="19">
        <v>5.04</v>
      </c>
      <c r="C80" s="140">
        <v>9.6300000000000008</v>
      </c>
      <c r="D80" s="247">
        <f t="shared" si="55"/>
        <v>8.0573349725107386E-4</v>
      </c>
      <c r="E80" s="215">
        <f t="shared" si="56"/>
        <v>1.572268000672663E-3</v>
      </c>
      <c r="F80" s="52">
        <f t="shared" si="66"/>
        <v>0.91071428571428581</v>
      </c>
      <c r="H80" s="19">
        <v>3.879</v>
      </c>
      <c r="I80" s="140">
        <v>9.9290000000000003</v>
      </c>
      <c r="J80" s="214">
        <f t="shared" si="58"/>
        <v>6.8423571364691288E-4</v>
      </c>
      <c r="K80" s="215">
        <f t="shared" si="59"/>
        <v>1.5409040259978094E-3</v>
      </c>
      <c r="L80" s="52">
        <f t="shared" si="72"/>
        <v>1.5596803299819544</v>
      </c>
      <c r="N80" s="40">
        <f t="shared" si="69"/>
        <v>7.6964285714285721</v>
      </c>
      <c r="O80" s="143">
        <f t="shared" si="79"/>
        <v>10.310488058151609</v>
      </c>
      <c r="P80" s="52">
        <f t="shared" si="71"/>
        <v>0.33964578017747116</v>
      </c>
    </row>
    <row r="81" spans="1:16" ht="20.100000000000001" customHeight="1" x14ac:dyDescent="0.25">
      <c r="A81" s="38" t="s">
        <v>219</v>
      </c>
      <c r="B81" s="19">
        <v>40.699999999999996</v>
      </c>
      <c r="C81" s="140">
        <v>5.7</v>
      </c>
      <c r="D81" s="247">
        <f t="shared" si="55"/>
        <v>6.5066177258172033E-3</v>
      </c>
      <c r="E81" s="215">
        <f t="shared" si="56"/>
        <v>9.3062591940126468E-4</v>
      </c>
      <c r="F81" s="52">
        <f t="shared" si="66"/>
        <v>-0.85995085995085985</v>
      </c>
      <c r="H81" s="19">
        <v>30.027000000000001</v>
      </c>
      <c r="I81" s="140">
        <v>9.8640000000000008</v>
      </c>
      <c r="J81" s="214">
        <f t="shared" si="58"/>
        <v>5.2966088614786935E-3</v>
      </c>
      <c r="K81" s="215">
        <f t="shared" si="59"/>
        <v>1.53081652859728E-3</v>
      </c>
      <c r="L81" s="52">
        <f t="shared" si="72"/>
        <v>-0.6714956539114797</v>
      </c>
      <c r="N81" s="40">
        <f t="shared" si="69"/>
        <v>7.3776412776412794</v>
      </c>
      <c r="O81" s="143">
        <f t="shared" si="79"/>
        <v>17.305263157894736</v>
      </c>
      <c r="P81" s="52">
        <f t="shared" si="71"/>
        <v>1.3456362957548724</v>
      </c>
    </row>
    <row r="82" spans="1:16" ht="20.100000000000001" customHeight="1" x14ac:dyDescent="0.25">
      <c r="A82" s="38" t="s">
        <v>208</v>
      </c>
      <c r="B82" s="19">
        <v>8.4600000000000009</v>
      </c>
      <c r="C82" s="140">
        <v>10.23</v>
      </c>
      <c r="D82" s="247">
        <f t="shared" si="55"/>
        <v>1.3524812275285884E-3</v>
      </c>
      <c r="E82" s="215">
        <f t="shared" si="56"/>
        <v>1.670228623767533E-3</v>
      </c>
      <c r="F82" s="52">
        <f t="shared" si="66"/>
        <v>0.20921985815602831</v>
      </c>
      <c r="H82" s="19">
        <v>3.758</v>
      </c>
      <c r="I82" s="140">
        <v>6.7809999999999997</v>
      </c>
      <c r="J82" s="214">
        <f t="shared" si="58"/>
        <v>6.6289193397398776E-4</v>
      </c>
      <c r="K82" s="215">
        <f t="shared" si="59"/>
        <v>1.0523587672767796E-3</v>
      </c>
      <c r="L82" s="52">
        <f t="shared" si="67"/>
        <v>0.80441724321447572</v>
      </c>
      <c r="N82" s="40">
        <f t="shared" si="69"/>
        <v>4.4420803782505907</v>
      </c>
      <c r="O82" s="143">
        <f t="shared" si="70"/>
        <v>6.6285434995112418</v>
      </c>
      <c r="P82" s="52">
        <f t="shared" si="71"/>
        <v>0.49221601931519721</v>
      </c>
    </row>
    <row r="83" spans="1:16" ht="20.100000000000001" customHeight="1" thickBot="1" x14ac:dyDescent="0.3">
      <c r="A83" s="8" t="s">
        <v>17</v>
      </c>
      <c r="B83" s="19">
        <f>B84-SUM(B63:B82)</f>
        <v>264.90000000000146</v>
      </c>
      <c r="C83" s="140">
        <f>C84-SUM(C63:C82)</f>
        <v>38.140000000000327</v>
      </c>
      <c r="D83" s="247">
        <f t="shared" si="55"/>
        <v>4.2348968932898939E-2</v>
      </c>
      <c r="E83" s="215">
        <f t="shared" si="56"/>
        <v>6.2270302747306208E-3</v>
      </c>
      <c r="F83" s="52">
        <f t="shared" si="66"/>
        <v>-0.85602114005284968</v>
      </c>
      <c r="H83" s="19">
        <f>H84-SUM(H63:H82)</f>
        <v>159.76500000000033</v>
      </c>
      <c r="I83" s="140">
        <f>I84-SUM(I63:I82)</f>
        <v>26.261999999998807</v>
      </c>
      <c r="J83" s="214">
        <f t="shared" si="58"/>
        <v>2.8181726937561033E-2</v>
      </c>
      <c r="K83" s="215">
        <f t="shared" si="59"/>
        <v>4.0756593343491418E-3</v>
      </c>
      <c r="L83" s="52">
        <f t="shared" si="67"/>
        <v>-0.8356210684442853</v>
      </c>
      <c r="N83" s="40">
        <f t="shared" ref="N83" si="80">(H83/B83)*10</f>
        <v>6.0311438278595482</v>
      </c>
      <c r="O83" s="143">
        <f t="shared" ref="O83" si="81">(I83/C83)*10</f>
        <v>6.885684320922544</v>
      </c>
      <c r="P83" s="52">
        <f t="shared" si="71"/>
        <v>0.14168796458072069</v>
      </c>
    </row>
    <row r="84" spans="1:16" ht="26.25" customHeight="1" thickBot="1" x14ac:dyDescent="0.3">
      <c r="A84" s="12" t="s">
        <v>18</v>
      </c>
      <c r="B84" s="17">
        <v>6255.17</v>
      </c>
      <c r="C84" s="145">
        <v>6124.91</v>
      </c>
      <c r="D84" s="243">
        <f>SUM(D63:D83)</f>
        <v>1.0000000000000002</v>
      </c>
      <c r="E84" s="244">
        <f>SUM(E63:E83)</f>
        <v>1.0000000000000002</v>
      </c>
      <c r="F84" s="57">
        <f>(C84-B84)/B84</f>
        <v>-2.082437407776291E-2</v>
      </c>
      <c r="G84" s="1"/>
      <c r="H84" s="17">
        <v>5669.0990000000002</v>
      </c>
      <c r="I84" s="145">
        <v>6443.6199999999972</v>
      </c>
      <c r="J84" s="255">
        <f t="shared" si="58"/>
        <v>1</v>
      </c>
      <c r="K84" s="244">
        <f t="shared" si="59"/>
        <v>1</v>
      </c>
      <c r="L84" s="57">
        <f>(I84-H84)/H84</f>
        <v>0.13662153368639302</v>
      </c>
      <c r="M84" s="1"/>
      <c r="N84" s="37">
        <f t="shared" ref="N84:O84" si="82">(H84/B84)*10</f>
        <v>9.0630614355804884</v>
      </c>
      <c r="O84" s="150">
        <f t="shared" si="82"/>
        <v>10.520350503109428</v>
      </c>
      <c r="P84" s="57">
        <f>(O84-N84)/N84</f>
        <v>0.16079434944662283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 D63:E6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6" t="s">
        <v>3</v>
      </c>
      <c r="B4" s="350"/>
      <c r="C4" s="350"/>
      <c r="D4" s="361" t="s">
        <v>1</v>
      </c>
      <c r="E4" s="369"/>
      <c r="F4" s="349" t="s">
        <v>13</v>
      </c>
      <c r="G4" s="349"/>
      <c r="H4" s="368" t="s">
        <v>34</v>
      </c>
      <c r="I4" s="369"/>
      <c r="K4" s="361" t="s">
        <v>19</v>
      </c>
      <c r="L4" s="369"/>
      <c r="M4" s="349" t="s">
        <v>13</v>
      </c>
      <c r="N4" s="349"/>
      <c r="O4" s="368" t="s">
        <v>34</v>
      </c>
      <c r="P4" s="369"/>
      <c r="R4" s="361" t="s">
        <v>22</v>
      </c>
      <c r="S4" s="349"/>
      <c r="T4" s="69" t="s">
        <v>0</v>
      </c>
    </row>
    <row r="5" spans="1:20" x14ac:dyDescent="0.25">
      <c r="A5" s="351"/>
      <c r="B5" s="352"/>
      <c r="C5" s="352"/>
      <c r="D5" s="370" t="s">
        <v>40</v>
      </c>
      <c r="E5" s="371"/>
      <c r="F5" s="372" t="str">
        <f>D5</f>
        <v>jan - mar</v>
      </c>
      <c r="G5" s="372"/>
      <c r="H5" s="370" t="str">
        <f>F5</f>
        <v>jan - mar</v>
      </c>
      <c r="I5" s="371"/>
      <c r="K5" s="370" t="str">
        <f>D5</f>
        <v>jan - mar</v>
      </c>
      <c r="L5" s="371"/>
      <c r="M5" s="372" t="str">
        <f>D5</f>
        <v>jan - mar</v>
      </c>
      <c r="N5" s="372"/>
      <c r="O5" s="370" t="str">
        <f>D5</f>
        <v>jan - mar</v>
      </c>
      <c r="P5" s="371"/>
      <c r="R5" s="370" t="str">
        <f>D5</f>
        <v>jan - mar</v>
      </c>
      <c r="S5" s="372"/>
      <c r="T5" s="67" t="s">
        <v>35</v>
      </c>
    </row>
    <row r="6" spans="1:20" ht="15.75" thickBot="1" x14ac:dyDescent="0.3">
      <c r="A6" s="351"/>
      <c r="B6" s="352"/>
      <c r="C6" s="352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6" t="s">
        <v>2</v>
      </c>
      <c r="B23" s="350"/>
      <c r="C23" s="350"/>
      <c r="D23" s="361" t="s">
        <v>1</v>
      </c>
      <c r="E23" s="369"/>
      <c r="F23" s="349" t="s">
        <v>13</v>
      </c>
      <c r="G23" s="349"/>
      <c r="H23" s="368" t="s">
        <v>34</v>
      </c>
      <c r="I23" s="369"/>
      <c r="J23"/>
      <c r="K23" s="361" t="s">
        <v>19</v>
      </c>
      <c r="L23" s="369"/>
      <c r="M23" s="349" t="s">
        <v>13</v>
      </c>
      <c r="N23" s="349"/>
      <c r="O23" s="368" t="s">
        <v>34</v>
      </c>
      <c r="P23" s="369"/>
      <c r="Q23"/>
      <c r="R23" s="361" t="s">
        <v>22</v>
      </c>
      <c r="S23" s="349"/>
      <c r="T23" s="69" t="s">
        <v>0</v>
      </c>
    </row>
    <row r="24" spans="1:20" s="3" customFormat="1" ht="15" customHeight="1" x14ac:dyDescent="0.25">
      <c r="A24" s="351"/>
      <c r="B24" s="352"/>
      <c r="C24" s="352"/>
      <c r="D24" s="370" t="s">
        <v>40</v>
      </c>
      <c r="E24" s="371"/>
      <c r="F24" s="372" t="str">
        <f>D24</f>
        <v>jan - mar</v>
      </c>
      <c r="G24" s="372"/>
      <c r="H24" s="370" t="str">
        <f>F24</f>
        <v>jan - mar</v>
      </c>
      <c r="I24" s="371"/>
      <c r="J24"/>
      <c r="K24" s="370" t="str">
        <f>D24</f>
        <v>jan - mar</v>
      </c>
      <c r="L24" s="371"/>
      <c r="M24" s="372" t="str">
        <f>D24</f>
        <v>jan - mar</v>
      </c>
      <c r="N24" s="372"/>
      <c r="O24" s="370" t="str">
        <f>D24</f>
        <v>jan - mar</v>
      </c>
      <c r="P24" s="371"/>
      <c r="Q24"/>
      <c r="R24" s="370" t="str">
        <f>D24</f>
        <v>jan - mar</v>
      </c>
      <c r="S24" s="372"/>
      <c r="T24" s="67" t="s">
        <v>35</v>
      </c>
    </row>
    <row r="25" spans="1:20" ht="15.75" customHeight="1" thickBot="1" x14ac:dyDescent="0.3">
      <c r="A25" s="351"/>
      <c r="B25" s="352"/>
      <c r="C25" s="352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6" t="s">
        <v>2</v>
      </c>
      <c r="B42" s="350"/>
      <c r="C42" s="350"/>
      <c r="D42" s="361" t="s">
        <v>1</v>
      </c>
      <c r="E42" s="369"/>
      <c r="F42" s="349" t="s">
        <v>13</v>
      </c>
      <c r="G42" s="349"/>
      <c r="H42" s="368" t="s">
        <v>34</v>
      </c>
      <c r="I42" s="369"/>
      <c r="K42" s="361" t="s">
        <v>19</v>
      </c>
      <c r="L42" s="369"/>
      <c r="M42" s="349" t="s">
        <v>13</v>
      </c>
      <c r="N42" s="349"/>
      <c r="O42" s="368" t="s">
        <v>34</v>
      </c>
      <c r="P42" s="369"/>
      <c r="R42" s="361" t="s">
        <v>22</v>
      </c>
      <c r="S42" s="349"/>
      <c r="T42" s="69" t="s">
        <v>0</v>
      </c>
    </row>
    <row r="43" spans="1:20" ht="15" customHeight="1" x14ac:dyDescent="0.25">
      <c r="A43" s="351"/>
      <c r="B43" s="352"/>
      <c r="C43" s="352"/>
      <c r="D43" s="370" t="s">
        <v>40</v>
      </c>
      <c r="E43" s="371"/>
      <c r="F43" s="372" t="str">
        <f>D43</f>
        <v>jan - mar</v>
      </c>
      <c r="G43" s="372"/>
      <c r="H43" s="370" t="str">
        <f>F43</f>
        <v>jan - mar</v>
      </c>
      <c r="I43" s="371"/>
      <c r="K43" s="370" t="str">
        <f>D43</f>
        <v>jan - mar</v>
      </c>
      <c r="L43" s="371"/>
      <c r="M43" s="372" t="str">
        <f>D43</f>
        <v>jan - mar</v>
      </c>
      <c r="N43" s="372"/>
      <c r="O43" s="370" t="str">
        <f>D43</f>
        <v>jan - mar</v>
      </c>
      <c r="P43" s="371"/>
      <c r="R43" s="370" t="str">
        <f>D43</f>
        <v>jan - mar</v>
      </c>
      <c r="S43" s="372"/>
      <c r="T43" s="67" t="s">
        <v>35</v>
      </c>
    </row>
    <row r="44" spans="1:20" ht="15.75" customHeight="1" thickBot="1" x14ac:dyDescent="0.3">
      <c r="A44" s="351"/>
      <c r="B44" s="352"/>
      <c r="C44" s="352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F1" workbookViewId="0">
      <selection activeCell="T30" sqref="T30:U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27" t="s">
        <v>3</v>
      </c>
      <c r="B3" s="329">
        <v>2007</v>
      </c>
      <c r="C3" s="315">
        <v>2008</v>
      </c>
      <c r="D3" s="315">
        <v>2009</v>
      </c>
      <c r="E3" s="315">
        <v>2010</v>
      </c>
      <c r="F3" s="315">
        <v>2011</v>
      </c>
      <c r="G3" s="315">
        <v>2012</v>
      </c>
      <c r="H3" s="315">
        <v>2013</v>
      </c>
      <c r="I3" s="315">
        <v>2014</v>
      </c>
      <c r="J3" s="315">
        <v>2015</v>
      </c>
      <c r="K3" s="315">
        <v>2016</v>
      </c>
      <c r="L3" s="319">
        <v>2017</v>
      </c>
      <c r="M3" s="315">
        <v>2018</v>
      </c>
      <c r="N3" s="315">
        <v>2019</v>
      </c>
      <c r="O3" s="321">
        <v>2020</v>
      </c>
      <c r="P3" s="323">
        <v>2021</v>
      </c>
      <c r="Q3" s="276" t="s">
        <v>49</v>
      </c>
      <c r="R3" s="325" t="s">
        <v>157</v>
      </c>
      <c r="S3" s="326"/>
      <c r="T3" s="313" t="s">
        <v>107</v>
      </c>
      <c r="U3" s="314"/>
    </row>
    <row r="4" spans="1:37" ht="31.5" customHeight="1" thickBot="1" x14ac:dyDescent="0.3">
      <c r="A4" s="328"/>
      <c r="B4" s="330"/>
      <c r="C4" s="316"/>
      <c r="D4" s="316"/>
      <c r="E4" s="316"/>
      <c r="F4" s="316"/>
      <c r="G4" s="316"/>
      <c r="H4" s="316"/>
      <c r="I4" s="316"/>
      <c r="J4" s="316"/>
      <c r="K4" s="316"/>
      <c r="L4" s="320"/>
      <c r="M4" s="316"/>
      <c r="N4" s="316"/>
      <c r="O4" s="322"/>
      <c r="P4" s="324"/>
      <c r="Q4" s="174" t="s">
        <v>132</v>
      </c>
      <c r="R4" s="127">
        <v>2021</v>
      </c>
      <c r="S4" s="266">
        <v>2022</v>
      </c>
      <c r="T4" s="274" t="s">
        <v>158</v>
      </c>
      <c r="U4" s="265" t="s">
        <v>159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8"/>
      <c r="P5" s="101"/>
      <c r="Q5" s="175"/>
      <c r="R5" s="101"/>
      <c r="S5" s="101"/>
      <c r="T5" s="101"/>
      <c r="U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9">
        <v>778040.99999999534</v>
      </c>
      <c r="M6" s="153">
        <v>800341.53700000001</v>
      </c>
      <c r="N6" s="153">
        <v>819402.33799999987</v>
      </c>
      <c r="O6" s="153">
        <v>856189.67600000137</v>
      </c>
      <c r="P6" s="280">
        <v>925952.67900000024</v>
      </c>
      <c r="Q6" s="100"/>
      <c r="R6" s="115">
        <v>581908.41400000057</v>
      </c>
      <c r="S6" s="147">
        <v>586219.76699999999</v>
      </c>
      <c r="T6" s="112">
        <v>923562.98700000008</v>
      </c>
      <c r="U6" s="147">
        <v>931748.50400000019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81"/>
      <c r="C7" s="282">
        <f t="shared" ref="C7:P7" si="0">(C6-B6)/B6</f>
        <v>-3.3593101694751756E-2</v>
      </c>
      <c r="D7" s="282">
        <f t="shared" si="0"/>
        <v>-5.547950654696842E-2</v>
      </c>
      <c r="E7" s="282">
        <f t="shared" si="0"/>
        <v>0.12935193655750571</v>
      </c>
      <c r="F7" s="282">
        <f t="shared" si="0"/>
        <v>6.9237346278111039E-2</v>
      </c>
      <c r="G7" s="282">
        <f t="shared" si="0"/>
        <v>7.0916851968766473E-2</v>
      </c>
      <c r="H7" s="282">
        <f t="shared" si="0"/>
        <v>2.4575136004574345E-2</v>
      </c>
      <c r="I7" s="282">
        <f t="shared" si="0"/>
        <v>7.6183269239540599E-3</v>
      </c>
      <c r="J7" s="282">
        <f t="shared" si="0"/>
        <v>1.2734814169037992E-2</v>
      </c>
      <c r="K7" s="282">
        <f t="shared" si="0"/>
        <v>-1.5716855363724046E-2</v>
      </c>
      <c r="L7" s="283">
        <f t="shared" si="0"/>
        <v>7.4681415362328071E-2</v>
      </c>
      <c r="M7" s="282">
        <f t="shared" si="0"/>
        <v>2.8662418818551721E-2</v>
      </c>
      <c r="N7" s="282">
        <f t="shared" si="0"/>
        <v>2.3815833764479301E-2</v>
      </c>
      <c r="O7" s="282">
        <f t="shared" si="0"/>
        <v>4.4895329551770828E-2</v>
      </c>
      <c r="P7" s="102">
        <f t="shared" si="0"/>
        <v>8.1480780433982658E-2</v>
      </c>
      <c r="R7" s="118"/>
      <c r="S7" s="284">
        <f>(S6-R6)/R6</f>
        <v>7.4089889341236032E-3</v>
      </c>
      <c r="U7" s="284">
        <f>(U6-T6)/T6</f>
        <v>8.8629764458069485E-3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9">
        <v>137205.92600000018</v>
      </c>
      <c r="M8" s="153">
        <v>154727.05100000001</v>
      </c>
      <c r="N8" s="153">
        <v>169208.33799999999</v>
      </c>
      <c r="O8" s="153">
        <v>166254.71299999979</v>
      </c>
      <c r="P8" s="280">
        <v>167736.79199999999</v>
      </c>
      <c r="Q8" s="100"/>
      <c r="R8" s="115">
        <v>113126.63699999999</v>
      </c>
      <c r="S8" s="147">
        <v>126271.45700000002</v>
      </c>
      <c r="T8" s="112">
        <v>169405.83499999999</v>
      </c>
      <c r="U8" s="147">
        <v>186010.85900000003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85">
        <f t="shared" ref="C9:P9" si="1">(C8-B8)/B8</f>
        <v>0.2704215924390953</v>
      </c>
      <c r="D9" s="285">
        <f t="shared" si="1"/>
        <v>-1.5727210912017519E-2</v>
      </c>
      <c r="E9" s="285">
        <f t="shared" si="1"/>
        <v>0.13141316724760313</v>
      </c>
      <c r="F9" s="285">
        <f t="shared" si="1"/>
        <v>-8.4685563002352207E-2</v>
      </c>
      <c r="G9" s="285">
        <f t="shared" si="1"/>
        <v>5.4407061581438577E-2</v>
      </c>
      <c r="H9" s="285">
        <f t="shared" si="1"/>
        <v>0.41712583925447455</v>
      </c>
      <c r="I9" s="285">
        <f t="shared" si="1"/>
        <v>2.250827194251357E-2</v>
      </c>
      <c r="J9" s="285">
        <f t="shared" si="1"/>
        <v>-6.7109981334913887E-2</v>
      </c>
      <c r="K9" s="285">
        <f t="shared" si="1"/>
        <v>-5.6223528896759203E-2</v>
      </c>
      <c r="L9" s="286">
        <f t="shared" si="1"/>
        <v>0.24516978481709314</v>
      </c>
      <c r="M9" s="285">
        <f t="shared" si="1"/>
        <v>0.12769947706194412</v>
      </c>
      <c r="N9" s="285">
        <f t="shared" si="1"/>
        <v>9.3592470782629861E-2</v>
      </c>
      <c r="O9" s="285">
        <f t="shared" si="1"/>
        <v>-1.7455552338089889E-2</v>
      </c>
      <c r="P9" s="287">
        <f t="shared" si="1"/>
        <v>8.9145081860037469E-3</v>
      </c>
      <c r="Q9" s="10"/>
      <c r="R9" s="116"/>
      <c r="S9" s="288">
        <f>(S8-R8)/R8</f>
        <v>0.11619562243329162</v>
      </c>
      <c r="T9" s="289"/>
      <c r="U9" s="288">
        <f>(U8-T8)/T8</f>
        <v>9.801919750875189E-2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90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R10" s="117">
        <f>R6-R8</f>
        <v>468781.77700000058</v>
      </c>
      <c r="S10" s="140">
        <f>S6-S8</f>
        <v>459948.30999999994</v>
      </c>
      <c r="T10" s="119">
        <f>T6-T8</f>
        <v>754157.15200000012</v>
      </c>
      <c r="U10" s="140">
        <f>U6-U8</f>
        <v>745737.64500000014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85">
        <f t="shared" ref="C11:P11" si="3">(C10-B10)/B10</f>
        <v>-6.9691981183973503E-2</v>
      </c>
      <c r="D11" s="285">
        <f t="shared" si="3"/>
        <v>-6.1925390197789032E-2</v>
      </c>
      <c r="E11" s="285">
        <f t="shared" si="3"/>
        <v>0.12900124529442691</v>
      </c>
      <c r="F11" s="285">
        <f t="shared" si="3"/>
        <v>9.5481248872617649E-2</v>
      </c>
      <c r="G11" s="285">
        <f t="shared" si="3"/>
        <v>7.3268823590907375E-2</v>
      </c>
      <c r="H11" s="285">
        <f t="shared" si="3"/>
        <v>-3.0364536906909986E-2</v>
      </c>
      <c r="I11" s="285">
        <f t="shared" si="3"/>
        <v>4.5726535271722896E-3</v>
      </c>
      <c r="J11" s="285">
        <f t="shared" si="3"/>
        <v>2.9358308786875894E-2</v>
      </c>
      <c r="K11" s="285">
        <f t="shared" si="3"/>
        <v>-8.0738147744113774E-3</v>
      </c>
      <c r="L11" s="286">
        <f t="shared" si="3"/>
        <v>4.4074177807781237E-2</v>
      </c>
      <c r="M11" s="285">
        <f t="shared" si="3"/>
        <v>7.4580998979543013E-3</v>
      </c>
      <c r="N11" s="285">
        <f t="shared" si="3"/>
        <v>7.093264013285863E-3</v>
      </c>
      <c r="O11" s="285">
        <f t="shared" si="3"/>
        <v>6.1121700600131258E-2</v>
      </c>
      <c r="P11" s="287">
        <f t="shared" si="3"/>
        <v>9.8967189172580669E-2</v>
      </c>
      <c r="Q11" s="10"/>
      <c r="R11" s="116"/>
      <c r="S11" s="288">
        <f>(S10-R10)/R10</f>
        <v>-1.8843452184790523E-2</v>
      </c>
      <c r="T11" s="289"/>
      <c r="U11" s="288">
        <f>(U10-T10)/T10</f>
        <v>-1.1164128030439976E-2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91">
        <f>(B6/B8)</f>
        <v>9.4217210737695982</v>
      </c>
      <c r="C12" s="292">
        <f t="shared" ref="C12:S12" si="4">(C6/C8)</f>
        <v>7.1670824030294336</v>
      </c>
      <c r="D12" s="292">
        <f t="shared" si="4"/>
        <v>6.8776220200097287</v>
      </c>
      <c r="E12" s="292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3">
        <f t="shared" si="4"/>
        <v>5.1438673457604915</v>
      </c>
      <c r="S12" s="293">
        <f t="shared" si="4"/>
        <v>4.6425358582818905</v>
      </c>
      <c r="T12" s="103">
        <f>T6/T8</f>
        <v>5.4517778977329803</v>
      </c>
      <c r="U12" s="293">
        <f>U6/U8</f>
        <v>5.0091081187899897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27" t="s">
        <v>2</v>
      </c>
      <c r="B14" s="329">
        <v>2007</v>
      </c>
      <c r="C14" s="315">
        <v>2008</v>
      </c>
      <c r="D14" s="315">
        <v>2009</v>
      </c>
      <c r="E14" s="315">
        <v>2010</v>
      </c>
      <c r="F14" s="315">
        <v>2011</v>
      </c>
      <c r="G14" s="315">
        <v>2012</v>
      </c>
      <c r="H14" s="315">
        <v>2013</v>
      </c>
      <c r="I14" s="315">
        <v>2014</v>
      </c>
      <c r="J14" s="315">
        <v>2015</v>
      </c>
      <c r="K14" s="317">
        <v>2016</v>
      </c>
      <c r="L14" s="319">
        <v>2017</v>
      </c>
      <c r="M14" s="315">
        <v>2018</v>
      </c>
      <c r="N14" s="315">
        <v>2019</v>
      </c>
      <c r="O14" s="321">
        <v>2020</v>
      </c>
      <c r="P14" s="323">
        <v>2021</v>
      </c>
      <c r="Q14" s="128" t="s">
        <v>49</v>
      </c>
      <c r="R14" s="325" t="str">
        <f>R3</f>
        <v>jan-agosto</v>
      </c>
      <c r="S14" s="326"/>
      <c r="T14" s="313" t="s">
        <v>107</v>
      </c>
      <c r="U14" s="314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28"/>
      <c r="B15" s="330"/>
      <c r="C15" s="316"/>
      <c r="D15" s="316"/>
      <c r="E15" s="316"/>
      <c r="F15" s="316"/>
      <c r="G15" s="316"/>
      <c r="H15" s="316"/>
      <c r="I15" s="316"/>
      <c r="J15" s="316"/>
      <c r="K15" s="318"/>
      <c r="L15" s="320"/>
      <c r="M15" s="316"/>
      <c r="N15" s="316"/>
      <c r="O15" s="322"/>
      <c r="P15" s="324"/>
      <c r="Q15" s="129" t="str">
        <f>Q4</f>
        <v>2007/2021</v>
      </c>
      <c r="R15" s="127">
        <f>R4</f>
        <v>2021</v>
      </c>
      <c r="S15" s="266">
        <f>S4</f>
        <v>2022</v>
      </c>
      <c r="T15" s="264" t="str">
        <f>T4</f>
        <v>set20 a ago 2021</v>
      </c>
      <c r="U15" s="265" t="str">
        <f>U4</f>
        <v>set 21 a ago 2022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8"/>
      <c r="Q16" s="294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9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80">
        <v>427968.65799999994</v>
      </c>
      <c r="Q17" s="100"/>
      <c r="R17" s="115">
        <v>270600.47200000007</v>
      </c>
      <c r="S17" s="147">
        <v>263925.75800000015</v>
      </c>
      <c r="T17" s="112">
        <v>422450.13399999996</v>
      </c>
      <c r="U17" s="147">
        <v>422971.17600000021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81"/>
      <c r="C18" s="282">
        <f t="shared" ref="C18:P18" si="5">(C17-B17)/B17</f>
        <v>-5.4332489679479568E-2</v>
      </c>
      <c r="D18" s="282">
        <f t="shared" si="5"/>
        <v>-7.2127077537654183E-2</v>
      </c>
      <c r="E18" s="282">
        <f t="shared" si="5"/>
        <v>0.12182444539758823</v>
      </c>
      <c r="F18" s="282">
        <f t="shared" si="5"/>
        <v>1.2510259696368252E-2</v>
      </c>
      <c r="G18" s="282">
        <f t="shared" si="5"/>
        <v>3.8557547808706294E-2</v>
      </c>
      <c r="H18" s="282">
        <f t="shared" si="5"/>
        <v>3.7801022123911316E-3</v>
      </c>
      <c r="I18" s="282">
        <f t="shared" si="5"/>
        <v>-1.5821591729182263E-3</v>
      </c>
      <c r="J18" s="282">
        <f t="shared" si="5"/>
        <v>3.6697642720653331E-2</v>
      </c>
      <c r="K18" s="295">
        <f t="shared" si="5"/>
        <v>2.2227281971553901E-2</v>
      </c>
      <c r="L18" s="283">
        <f t="shared" si="5"/>
        <v>2.5737437820711511E-2</v>
      </c>
      <c r="M18" s="282">
        <f t="shared" si="5"/>
        <v>2.6759932780496109E-2</v>
      </c>
      <c r="N18" s="282">
        <f t="shared" si="5"/>
        <v>1.6024959109884815E-3</v>
      </c>
      <c r="O18" s="282">
        <f t="shared" si="5"/>
        <v>-0.13403340389423476</v>
      </c>
      <c r="P18" s="102">
        <f t="shared" si="5"/>
        <v>8.6341308222622926E-2</v>
      </c>
      <c r="R18" s="118"/>
      <c r="S18" s="284"/>
      <c r="U18" s="284">
        <f>(U17-T17)/T17</f>
        <v>1.2333810740376015E-3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9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80">
        <v>165333.11300000001</v>
      </c>
      <c r="Q19" s="100"/>
      <c r="R19" s="115">
        <v>111407.05399999997</v>
      </c>
      <c r="S19" s="147">
        <v>124533.35900000003</v>
      </c>
      <c r="T19" s="112">
        <v>167125.64599999998</v>
      </c>
      <c r="U19" s="147">
        <v>183589.18200000003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85">
        <f t="shared" ref="C20:P20" si="6">(C19-B19)/B19</f>
        <v>0.27026566048919176</v>
      </c>
      <c r="D20" s="285">
        <f t="shared" si="6"/>
        <v>-2.4010145087149853E-2</v>
      </c>
      <c r="E20" s="285">
        <f t="shared" si="6"/>
        <v>0.14006023199087436</v>
      </c>
      <c r="F20" s="285">
        <f t="shared" si="6"/>
        <v>-8.8603238264779852E-2</v>
      </c>
      <c r="G20" s="285">
        <f t="shared" si="6"/>
        <v>5.702380925842114E-2</v>
      </c>
      <c r="H20" s="285">
        <f t="shared" si="6"/>
        <v>0.42203841205856046</v>
      </c>
      <c r="I20" s="285">
        <f t="shared" si="6"/>
        <v>2.2864466924753087E-2</v>
      </c>
      <c r="J20" s="285">
        <f t="shared" si="6"/>
        <v>-6.9050989193828793E-2</v>
      </c>
      <c r="K20" s="296">
        <f t="shared" si="6"/>
        <v>-5.6265682741884385E-2</v>
      </c>
      <c r="L20" s="286">
        <f t="shared" si="6"/>
        <v>0.24855590020796675</v>
      </c>
      <c r="M20" s="285">
        <f t="shared" si="6"/>
        <v>0.12649303974249151</v>
      </c>
      <c r="N20" s="285">
        <f t="shared" si="6"/>
        <v>9.3478917261994809E-2</v>
      </c>
      <c r="O20" s="285">
        <f t="shared" si="6"/>
        <v>-2.0256048630349952E-2</v>
      </c>
      <c r="P20" s="287">
        <f t="shared" si="6"/>
        <v>6.002496321448187E-3</v>
      </c>
      <c r="Q20" s="10"/>
      <c r="R20" s="116"/>
      <c r="S20" s="288">
        <f>(S19-R19)/R19</f>
        <v>0.11782292528801681</v>
      </c>
      <c r="T20" s="289"/>
      <c r="U20" s="288">
        <f>(U19-T19)/T19</f>
        <v>9.8509931862881497E-2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90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R21" s="117">
        <f>R17-R19</f>
        <v>159193.41800000009</v>
      </c>
      <c r="S21" s="140">
        <f>S17-S19</f>
        <v>139392.39900000012</v>
      </c>
      <c r="T21" s="119">
        <f>T17-T19</f>
        <v>255324.48799999998</v>
      </c>
      <c r="U21" s="140">
        <f>U17-U19</f>
        <v>239381.99400000018</v>
      </c>
    </row>
    <row r="22" spans="1:37" ht="27.75" customHeight="1" thickBot="1" x14ac:dyDescent="0.3">
      <c r="A22" s="113" t="s">
        <v>54</v>
      </c>
      <c r="B22" s="116"/>
      <c r="C22" s="285">
        <f t="shared" ref="C22:P22" si="8">(C21-B21)/B21</f>
        <v>-0.11605990664243518</v>
      </c>
      <c r="D22" s="285">
        <f t="shared" si="8"/>
        <v>-8.5276349890891168E-2</v>
      </c>
      <c r="E22" s="285">
        <f t="shared" si="8"/>
        <v>0.1165072369632576</v>
      </c>
      <c r="F22" s="285">
        <f t="shared" si="8"/>
        <v>4.261497835533698E-2</v>
      </c>
      <c r="G22" s="285">
        <f t="shared" si="8"/>
        <v>3.3751501627664215E-2</v>
      </c>
      <c r="H22" s="285">
        <f t="shared" si="8"/>
        <v>-0.10752681486702027</v>
      </c>
      <c r="I22" s="285">
        <f t="shared" si="8"/>
        <v>-1.1948193852351347E-2</v>
      </c>
      <c r="J22" s="285">
        <f t="shared" si="8"/>
        <v>8.3117827023432511E-2</v>
      </c>
      <c r="K22" s="296">
        <f t="shared" si="8"/>
        <v>5.1842369912734339E-2</v>
      </c>
      <c r="L22" s="286">
        <f t="shared" si="8"/>
        <v>-4.9690555415814887E-2</v>
      </c>
      <c r="M22" s="285">
        <f t="shared" si="8"/>
        <v>-1.7597221367526766E-2</v>
      </c>
      <c r="N22" s="285">
        <f t="shared" si="8"/>
        <v>-4.5253732451977856E-2</v>
      </c>
      <c r="O22" s="285">
        <f t="shared" si="8"/>
        <v>-0.20049052687338559</v>
      </c>
      <c r="P22" s="287">
        <f t="shared" si="8"/>
        <v>0.14384557676441376</v>
      </c>
      <c r="Q22" s="10"/>
      <c r="R22" s="116"/>
      <c r="S22" s="288">
        <f>(S21-R21)/R21</f>
        <v>-0.12438340258514934</v>
      </c>
      <c r="T22" s="289"/>
      <c r="U22" s="288">
        <f>(U21-T21)/T21</f>
        <v>-6.2440129126979015E-2</v>
      </c>
    </row>
    <row r="23" spans="1:37" ht="27.75" hidden="1" customHeight="1" thickBot="1" x14ac:dyDescent="0.3">
      <c r="A23" s="106" t="s">
        <v>61</v>
      </c>
      <c r="B23" s="291">
        <f>(B17/B19)</f>
        <v>6.2585733558796406</v>
      </c>
      <c r="C23" s="292">
        <f>(C17/C19)</f>
        <v>4.6592847997904316</v>
      </c>
      <c r="D23" s="292">
        <f>(D17/D19)</f>
        <v>4.4295790391714371</v>
      </c>
      <c r="E23" s="29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3">
        <f>(R17/R19)</f>
        <v>2.4289348141276594</v>
      </c>
      <c r="S23" s="293">
        <f>(S17/S19)</f>
        <v>2.1193177484275525</v>
      </c>
      <c r="T23" s="103">
        <f>T17/T19</f>
        <v>2.527739722244664</v>
      </c>
      <c r="U23" s="293">
        <f>U17/U19</f>
        <v>2.3039003245844851</v>
      </c>
    </row>
    <row r="24" spans="1:37" ht="30" customHeight="1" thickBot="1" x14ac:dyDescent="0.3"/>
    <row r="25" spans="1:37" ht="22.5" customHeight="1" x14ac:dyDescent="0.25">
      <c r="A25" s="327" t="s">
        <v>15</v>
      </c>
      <c r="B25" s="329">
        <v>2007</v>
      </c>
      <c r="C25" s="315">
        <v>2008</v>
      </c>
      <c r="D25" s="315">
        <v>2009</v>
      </c>
      <c r="E25" s="315">
        <v>2010</v>
      </c>
      <c r="F25" s="315">
        <v>2011</v>
      </c>
      <c r="G25" s="315">
        <v>2012</v>
      </c>
      <c r="H25" s="315">
        <v>2013</v>
      </c>
      <c r="I25" s="315">
        <v>2014</v>
      </c>
      <c r="J25" s="315">
        <v>2015</v>
      </c>
      <c r="K25" s="317">
        <v>2016</v>
      </c>
      <c r="L25" s="319">
        <v>2017</v>
      </c>
      <c r="M25" s="315">
        <v>2018</v>
      </c>
      <c r="N25" s="315">
        <v>2019</v>
      </c>
      <c r="O25" s="321">
        <v>2020</v>
      </c>
      <c r="P25" s="323">
        <v>2021</v>
      </c>
      <c r="Q25" s="128" t="s">
        <v>49</v>
      </c>
      <c r="R25" s="325" t="str">
        <f>R14</f>
        <v>jan-agosto</v>
      </c>
      <c r="S25" s="326"/>
      <c r="T25" s="313" t="s">
        <v>107</v>
      </c>
      <c r="U25" s="314"/>
    </row>
    <row r="26" spans="1:37" ht="31.5" customHeight="1" thickBot="1" x14ac:dyDescent="0.3">
      <c r="A26" s="328"/>
      <c r="B26" s="330"/>
      <c r="C26" s="316"/>
      <c r="D26" s="316"/>
      <c r="E26" s="316"/>
      <c r="F26" s="316"/>
      <c r="G26" s="316"/>
      <c r="H26" s="316"/>
      <c r="I26" s="316"/>
      <c r="J26" s="316"/>
      <c r="K26" s="318"/>
      <c r="L26" s="320"/>
      <c r="M26" s="316"/>
      <c r="N26" s="316"/>
      <c r="O26" s="322"/>
      <c r="P26" s="324"/>
      <c r="Q26" s="129" t="str">
        <f>Q4</f>
        <v>2007/2021</v>
      </c>
      <c r="R26" s="127">
        <f>R4</f>
        <v>2021</v>
      </c>
      <c r="S26" s="266">
        <f>S4</f>
        <v>2022</v>
      </c>
      <c r="T26" s="264" t="str">
        <f>T4</f>
        <v>set20 a ago 2021</v>
      </c>
      <c r="U26" s="265" t="str">
        <f>U4</f>
        <v>set 21 a ago 2022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8"/>
      <c r="Q27" s="294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9">
        <v>335676.5479999996</v>
      </c>
      <c r="M28" s="153">
        <v>346139.44199999998</v>
      </c>
      <c r="N28" s="153">
        <v>364472.386</v>
      </c>
      <c r="O28" s="153">
        <v>462235.53400000004</v>
      </c>
      <c r="P28" s="280">
        <v>497984.02100000018</v>
      </c>
      <c r="Q28" s="100"/>
      <c r="R28" s="115">
        <v>311307.94200000004</v>
      </c>
      <c r="S28" s="147">
        <v>322294.00900000008</v>
      </c>
      <c r="T28" s="112">
        <v>501112.85300000006</v>
      </c>
      <c r="U28" s="147">
        <v>508777.32800000015</v>
      </c>
    </row>
    <row r="29" spans="1:37" ht="27.75" customHeight="1" thickBot="1" x14ac:dyDescent="0.3">
      <c r="A29" s="114" t="s">
        <v>54</v>
      </c>
      <c r="B29" s="281"/>
      <c r="C29" s="282">
        <f t="shared" ref="C29:P29" si="9">(C28-B28)/B28</f>
        <v>6.3491251811589565E-3</v>
      </c>
      <c r="D29" s="282">
        <f t="shared" si="9"/>
        <v>-2.5351041341628616E-2</v>
      </c>
      <c r="E29" s="282">
        <f t="shared" si="9"/>
        <v>0.14232124040801208</v>
      </c>
      <c r="F29" s="282">
        <f t="shared" si="9"/>
        <v>0.16522017339726491</v>
      </c>
      <c r="G29" s="282">
        <f t="shared" si="9"/>
        <v>0.11849348127885141</v>
      </c>
      <c r="H29" s="282">
        <f t="shared" si="9"/>
        <v>5.296421056115299E-2</v>
      </c>
      <c r="I29" s="282">
        <f t="shared" si="9"/>
        <v>1.9591998746035993E-2</v>
      </c>
      <c r="J29" s="282">
        <f t="shared" si="9"/>
        <v>-1.7803184510057374E-2</v>
      </c>
      <c r="K29" s="295">
        <f t="shared" si="9"/>
        <v>-6.6755691727534677E-2</v>
      </c>
      <c r="L29" s="283">
        <f t="shared" si="9"/>
        <v>0.14679340175955716</v>
      </c>
      <c r="M29" s="282">
        <f t="shared" si="9"/>
        <v>3.1169571012153018E-2</v>
      </c>
      <c r="N29" s="282">
        <f t="shared" si="9"/>
        <v>5.2964042161944717E-2</v>
      </c>
      <c r="O29" s="282">
        <f t="shared" si="9"/>
        <v>0.26823197519276548</v>
      </c>
      <c r="P29" s="102">
        <f t="shared" si="9"/>
        <v>7.7338249378292354E-2</v>
      </c>
      <c r="R29" s="118"/>
      <c r="S29" s="284">
        <f>(S28-R28)/R28</f>
        <v>3.5290031245010886E-2</v>
      </c>
      <c r="U29" s="284">
        <f>(U28-T28)/T28</f>
        <v>1.5294908031425193E-2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9">
        <v>1027.2</v>
      </c>
      <c r="M30" s="153">
        <v>1322.664</v>
      </c>
      <c r="N30" s="153">
        <v>1463.875</v>
      </c>
      <c r="O30" s="153">
        <v>1908.0899999999986</v>
      </c>
      <c r="P30" s="280">
        <v>2403.679000000001</v>
      </c>
      <c r="Q30" s="100"/>
      <c r="R30" s="115">
        <v>1719.5830000000008</v>
      </c>
      <c r="S30" s="147">
        <v>1738.0980000000002</v>
      </c>
      <c r="T30" s="112">
        <v>2280.1890000000008</v>
      </c>
      <c r="U30" s="147">
        <v>2421.6770000000001</v>
      </c>
    </row>
    <row r="31" spans="1:37" ht="27.75" customHeight="1" thickBot="1" x14ac:dyDescent="0.3">
      <c r="A31" s="113" t="s">
        <v>54</v>
      </c>
      <c r="B31" s="116"/>
      <c r="C31" s="285">
        <f t="shared" ref="C31:P31" si="10">(C30-B30)/B30</f>
        <v>0.28740195099069604</v>
      </c>
      <c r="D31" s="285">
        <f t="shared" si="10"/>
        <v>0.87424480625071677</v>
      </c>
      <c r="E31" s="285">
        <f t="shared" si="10"/>
        <v>-0.35240240164564085</v>
      </c>
      <c r="F31" s="285">
        <f t="shared" si="10"/>
        <v>0.30120319844880566</v>
      </c>
      <c r="G31" s="285">
        <f t="shared" si="10"/>
        <v>-0.12612648022085726</v>
      </c>
      <c r="H31" s="285">
        <f t="shared" si="10"/>
        <v>7.1660651760911652E-3</v>
      </c>
      <c r="I31" s="285">
        <f t="shared" si="10"/>
        <v>-1.9460888913914301E-2</v>
      </c>
      <c r="J31" s="285">
        <f t="shared" si="10"/>
        <v>0.17146393140729888</v>
      </c>
      <c r="K31" s="296">
        <f t="shared" si="10"/>
        <v>-5.2106064729437615E-2</v>
      </c>
      <c r="L31" s="286">
        <f t="shared" si="10"/>
        <v>-8.4124648923364909E-2</v>
      </c>
      <c r="M31" s="285">
        <f t="shared" si="10"/>
        <v>0.28764018691588777</v>
      </c>
      <c r="N31" s="285">
        <f t="shared" si="10"/>
        <v>0.10676256403742751</v>
      </c>
      <c r="O31" s="285">
        <f t="shared" si="10"/>
        <v>0.30345145589616501</v>
      </c>
      <c r="P31" s="287">
        <f t="shared" si="10"/>
        <v>0.25973041103931305</v>
      </c>
      <c r="Q31" s="10"/>
      <c r="R31" s="116"/>
      <c r="S31" s="288">
        <f>(S30-R30)/R30</f>
        <v>1.0767145290456704E-2</v>
      </c>
      <c r="T31" s="289"/>
      <c r="U31" s="288">
        <f>(U30-T30)/T30</f>
        <v>6.2050996649838819E-2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P32" si="11">(C28-C30)</f>
        <v>204244.86400000018</v>
      </c>
      <c r="D32" s="154">
        <f t="shared" si="11"/>
        <v>198400.41200000027</v>
      </c>
      <c r="E32" s="154">
        <f t="shared" si="11"/>
        <v>227324.11700000009</v>
      </c>
      <c r="F32" s="154">
        <f t="shared" si="11"/>
        <v>264760.33899999998</v>
      </c>
      <c r="G32" s="154">
        <f t="shared" si="11"/>
        <v>296419.00400000002</v>
      </c>
      <c r="H32" s="154">
        <f t="shared" si="11"/>
        <v>312165.44199999998</v>
      </c>
      <c r="I32" s="154">
        <f t="shared" si="11"/>
        <v>318321.61400000006</v>
      </c>
      <c r="J32" s="154">
        <f t="shared" si="11"/>
        <v>312463.31199999998</v>
      </c>
      <c r="K32" s="119">
        <f t="shared" si="11"/>
        <v>291587.27400000009</v>
      </c>
      <c r="L32" s="290">
        <f t="shared" si="11"/>
        <v>334649.34799999959</v>
      </c>
      <c r="M32" s="154">
        <f t="shared" si="11"/>
        <v>344816.77799999999</v>
      </c>
      <c r="N32" s="154">
        <f t="shared" si="11"/>
        <v>363008.511</v>
      </c>
      <c r="O32" s="154">
        <f t="shared" si="11"/>
        <v>460327.44400000002</v>
      </c>
      <c r="P32" s="154">
        <f t="shared" si="11"/>
        <v>495580.34200000018</v>
      </c>
      <c r="R32" s="117">
        <f>R28-R30</f>
        <v>309588.35900000005</v>
      </c>
      <c r="S32" s="140">
        <f>S28-S30</f>
        <v>320555.91100000008</v>
      </c>
      <c r="T32" s="119">
        <f>T28-T30</f>
        <v>498832.66400000005</v>
      </c>
      <c r="U32" s="140">
        <f>U28-U30</f>
        <v>506355.65100000013</v>
      </c>
    </row>
    <row r="33" spans="1:21" ht="27.75" customHeight="1" thickBot="1" x14ac:dyDescent="0.3">
      <c r="A33" s="113" t="s">
        <v>54</v>
      </c>
      <c r="B33" s="116"/>
      <c r="C33" s="285">
        <f t="shared" ref="C33:P33" si="12">(C32-B32)/B32</f>
        <v>5.5526611102788507E-3</v>
      </c>
      <c r="D33" s="285">
        <f t="shared" si="12"/>
        <v>-2.8614927619427914E-2</v>
      </c>
      <c r="E33" s="285">
        <f t="shared" si="12"/>
        <v>0.14578450068944299</v>
      </c>
      <c r="F33" s="285">
        <f t="shared" si="12"/>
        <v>0.16468213973091064</v>
      </c>
      <c r="G33" s="285">
        <f t="shared" si="12"/>
        <v>0.11957480157177182</v>
      </c>
      <c r="H33" s="285">
        <f t="shared" si="12"/>
        <v>5.3122228290059179E-2</v>
      </c>
      <c r="I33" s="285">
        <f t="shared" si="12"/>
        <v>1.972086327223908E-2</v>
      </c>
      <c r="J33" s="285">
        <f t="shared" si="12"/>
        <v>-1.840372045864307E-2</v>
      </c>
      <c r="K33" s="296">
        <f t="shared" si="12"/>
        <v>-6.6811165337708145E-2</v>
      </c>
      <c r="L33" s="286">
        <f t="shared" si="12"/>
        <v>0.14768159600819714</v>
      </c>
      <c r="M33" s="285">
        <f t="shared" si="12"/>
        <v>3.038233918806384E-2</v>
      </c>
      <c r="N33" s="285">
        <f t="shared" si="12"/>
        <v>5.2757679326149283E-2</v>
      </c>
      <c r="O33" s="285">
        <f t="shared" si="12"/>
        <v>0.26808994844751732</v>
      </c>
      <c r="P33" s="287">
        <f t="shared" si="12"/>
        <v>7.6582220894047232E-2</v>
      </c>
      <c r="Q33" s="10"/>
      <c r="R33" s="116"/>
      <c r="S33" s="288">
        <f>(S32-R32)/R32</f>
        <v>3.5426241591984479E-2</v>
      </c>
      <c r="T33" s="289"/>
      <c r="U33" s="288">
        <f>(U32-T32)/T32</f>
        <v>1.5081183617117905E-2</v>
      </c>
    </row>
    <row r="34" spans="1:21" ht="27.75" hidden="1" customHeight="1" thickBot="1" x14ac:dyDescent="0.3">
      <c r="A34" s="106" t="s">
        <v>61</v>
      </c>
      <c r="B34" s="291">
        <f>(B28/B30)</f>
        <v>353.87571164253228</v>
      </c>
      <c r="C34" s="292">
        <f>(C28/C30)</f>
        <v>276.62107592758815</v>
      </c>
      <c r="D34" s="292">
        <f>(D28/D30)</f>
        <v>143.84910802293385</v>
      </c>
      <c r="E34" s="29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>
        <f>(R28/R30)</f>
        <v>181.0368804529935</v>
      </c>
      <c r="S34" s="293">
        <f>(S28/S30)</f>
        <v>185.42913518110029</v>
      </c>
    </row>
    <row r="36" spans="1:21" x14ac:dyDescent="0.25">
      <c r="A36" s="3" t="s">
        <v>70</v>
      </c>
    </row>
  </sheetData>
  <mergeCells count="54">
    <mergeCell ref="F3:F4"/>
    <mergeCell ref="A3:A4"/>
    <mergeCell ref="B3:B4"/>
    <mergeCell ref="C3:C4"/>
    <mergeCell ref="D3:D4"/>
    <mergeCell ref="E3:E4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A14:A15"/>
    <mergeCell ref="B14:B15"/>
    <mergeCell ref="C14:C15"/>
    <mergeCell ref="D14:D15"/>
    <mergeCell ref="E14:E15"/>
    <mergeCell ref="R14:S14"/>
    <mergeCell ref="T14:U14"/>
    <mergeCell ref="G14:G15"/>
    <mergeCell ref="H14:H15"/>
    <mergeCell ref="I14:I15"/>
    <mergeCell ref="J14:J15"/>
    <mergeCell ref="K14:K15"/>
    <mergeCell ref="L14:L15"/>
    <mergeCell ref="F25:F26"/>
    <mergeCell ref="M14:M15"/>
    <mergeCell ref="N14:N15"/>
    <mergeCell ref="O14:O15"/>
    <mergeCell ref="P14:P15"/>
    <mergeCell ref="F14:F15"/>
    <mergeCell ref="A25:A26"/>
    <mergeCell ref="B25:B26"/>
    <mergeCell ref="C25:C26"/>
    <mergeCell ref="D25:D26"/>
    <mergeCell ref="E25:E26"/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4" workbookViewId="0">
      <selection activeCell="AR60" sqref="AR60:AS60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01"/>
  </cols>
  <sheetData>
    <row r="1" spans="1:49" ht="15.75" x14ac:dyDescent="0.25">
      <c r="A1" s="4" t="s">
        <v>99</v>
      </c>
    </row>
    <row r="3" spans="1:49" ht="15.75" thickBot="1" x14ac:dyDescent="0.3">
      <c r="O3" s="107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6" t="s">
        <v>3</v>
      </c>
      <c r="B4" s="338" t="s">
        <v>72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3"/>
      <c r="O4" s="341" t="s">
        <v>131</v>
      </c>
      <c r="Q4" s="339" t="s">
        <v>3</v>
      </c>
      <c r="R4" s="331" t="s">
        <v>72</v>
      </c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3"/>
      <c r="AE4" s="334" t="s">
        <v>131</v>
      </c>
      <c r="AG4" s="331" t="s">
        <v>72</v>
      </c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3"/>
      <c r="AT4" s="334" t="s">
        <v>131</v>
      </c>
    </row>
    <row r="5" spans="1:49" ht="20.100000000000001" customHeight="1" thickBot="1" x14ac:dyDescent="0.3">
      <c r="A5" s="337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42"/>
      <c r="Q5" s="340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5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76">
        <v>2018</v>
      </c>
      <c r="AP5" s="135">
        <v>2019</v>
      </c>
      <c r="AQ5" s="176">
        <v>2020</v>
      </c>
      <c r="AR5" s="135">
        <v>2021</v>
      </c>
      <c r="AS5" s="133">
        <v>2022</v>
      </c>
      <c r="AT5" s="335"/>
      <c r="AW5" s="298"/>
    </row>
    <row r="6" spans="1:49" ht="3" customHeight="1" thickBot="1" x14ac:dyDescent="0.3">
      <c r="A6" s="299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00"/>
      <c r="Q6" s="299"/>
      <c r="R6" s="301">
        <v>2010</v>
      </c>
      <c r="S6" s="301">
        <v>2011</v>
      </c>
      <c r="T6" s="301">
        <v>2012</v>
      </c>
      <c r="U6" s="301"/>
      <c r="V6" s="301"/>
      <c r="W6" s="301"/>
      <c r="X6" s="301"/>
      <c r="Y6" s="301"/>
      <c r="Z6" s="298"/>
      <c r="AA6" s="298"/>
      <c r="AB6" s="298"/>
      <c r="AC6" s="298"/>
      <c r="AD6" s="301"/>
      <c r="AE6" s="302"/>
      <c r="AG6" s="301"/>
      <c r="AH6" s="301"/>
      <c r="AI6" s="301"/>
      <c r="AJ6" s="301"/>
      <c r="AK6" s="301"/>
      <c r="AL6" s="301"/>
      <c r="AM6" s="301"/>
      <c r="AN6" s="301"/>
      <c r="AO6" s="298"/>
      <c r="AP6" s="298"/>
      <c r="AQ6" s="298"/>
      <c r="AR6" s="298"/>
      <c r="AS6" s="301"/>
      <c r="AT6" s="300"/>
    </row>
    <row r="7" spans="1:49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12">
        <v>228321.50999999972</v>
      </c>
      <c r="O7" s="61">
        <f>IF(N7="","",(N7-M7)/M7)</f>
        <v>1.508481468860266E-3</v>
      </c>
      <c r="Q7" s="109" t="s">
        <v>73</v>
      </c>
      <c r="R7" s="115">
        <v>37448.925000000003</v>
      </c>
      <c r="S7" s="153">
        <v>38839.965999999986</v>
      </c>
      <c r="T7" s="153">
        <v>43280.928999999975</v>
      </c>
      <c r="U7" s="153">
        <v>45616.113000000012</v>
      </c>
      <c r="V7" s="153">
        <v>47446.346999999972</v>
      </c>
      <c r="W7" s="153">
        <v>44866.651000000042</v>
      </c>
      <c r="X7" s="153">
        <v>44731.008000000016</v>
      </c>
      <c r="Y7" s="153">
        <v>48635.341000000037</v>
      </c>
      <c r="Z7" s="153">
        <v>54050.858</v>
      </c>
      <c r="AA7" s="153">
        <v>57478.924000000043</v>
      </c>
      <c r="AB7" s="153">
        <v>63485.803999999982</v>
      </c>
      <c r="AC7" s="153">
        <v>59844.614000000096</v>
      </c>
      <c r="AD7" s="112">
        <v>63581.404999999999</v>
      </c>
      <c r="AE7" s="61">
        <f>IF(AD7="","",(AD7-AC7)/AC7)</f>
        <v>6.2441559068288029E-2</v>
      </c>
      <c r="AG7" s="124">
        <f t="shared" ref="AG7:AS22" si="0">(R7/B7)*10</f>
        <v>2.3028706152346192</v>
      </c>
      <c r="AH7" s="156">
        <f t="shared" si="0"/>
        <v>2.4812467982209876</v>
      </c>
      <c r="AI7" s="156">
        <f t="shared" si="0"/>
        <v>1.8094775204000828</v>
      </c>
      <c r="AJ7" s="156">
        <f t="shared" si="0"/>
        <v>2.1338999736865198</v>
      </c>
      <c r="AK7" s="156">
        <f t="shared" si="0"/>
        <v>2.4164760330275441</v>
      </c>
      <c r="AL7" s="156">
        <f t="shared" si="0"/>
        <v>2.4488229571883595</v>
      </c>
      <c r="AM7" s="156">
        <f t="shared" si="0"/>
        <v>2.7216164857245251</v>
      </c>
      <c r="AN7" s="156">
        <f t="shared" si="0"/>
        <v>2.5208020297717444</v>
      </c>
      <c r="AO7" s="156">
        <f t="shared" si="0"/>
        <v>2.5562518045408811</v>
      </c>
      <c r="AP7" s="156">
        <f t="shared" si="0"/>
        <v>2.6212769861937577</v>
      </c>
      <c r="AQ7" s="156">
        <f t="shared" si="0"/>
        <v>2.6565484355435616</v>
      </c>
      <c r="AR7" s="156">
        <f t="shared" si="0"/>
        <v>2.6250215536517025</v>
      </c>
      <c r="AS7" s="156">
        <f t="shared" si="0"/>
        <v>2.7847312765231838</v>
      </c>
      <c r="AT7" s="61">
        <f t="shared" ref="AT7:AT12" si="1">IF(AS7="","",(AS7-AR7)/AR7)</f>
        <v>6.0841299626399975E-2</v>
      </c>
      <c r="AW7"/>
    </row>
    <row r="8" spans="1:49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19">
        <v>247177.45999999996</v>
      </c>
      <c r="O8" s="52">
        <f t="shared" ref="O8:O23" si="2">IF(N8="","",(N8-M8)/M8)</f>
        <v>5.1075979822264805E-2</v>
      </c>
      <c r="Q8" s="109" t="s">
        <v>74</v>
      </c>
      <c r="R8" s="117">
        <v>39208.55799999999</v>
      </c>
      <c r="S8" s="154">
        <v>43534.874999999993</v>
      </c>
      <c r="T8" s="154">
        <v>46936.957999999977</v>
      </c>
      <c r="U8" s="154">
        <v>51921.968000000052</v>
      </c>
      <c r="V8" s="154">
        <v>51933.389000000017</v>
      </c>
      <c r="W8" s="154">
        <v>46937.144999999968</v>
      </c>
      <c r="X8" s="154">
        <v>48461.340000000011</v>
      </c>
      <c r="Y8" s="154">
        <v>48751.319999999949</v>
      </c>
      <c r="Z8" s="154">
        <v>57358.343000000001</v>
      </c>
      <c r="AA8" s="154">
        <v>60378.147999999928</v>
      </c>
      <c r="AB8" s="154">
        <v>54982.760999999962</v>
      </c>
      <c r="AC8" s="154">
        <v>61551.606000000007</v>
      </c>
      <c r="AD8" s="119">
        <v>68554.909999999974</v>
      </c>
      <c r="AE8" s="52">
        <f t="shared" ref="AE8:AE23" si="3">IF(AD8="","",(AD8-AC8)/AC8)</f>
        <v>0.11377938700738315</v>
      </c>
      <c r="AG8" s="125">
        <f t="shared" si="0"/>
        <v>2.425310433832923</v>
      </c>
      <c r="AH8" s="157">
        <f t="shared" si="0"/>
        <v>2.0249048429202356</v>
      </c>
      <c r="AI8" s="157">
        <f t="shared" si="0"/>
        <v>2.0389975961379729</v>
      </c>
      <c r="AJ8" s="157">
        <f t="shared" si="0"/>
        <v>1.9956838438488873</v>
      </c>
      <c r="AK8" s="157">
        <f t="shared" si="0"/>
        <v>2.3630989749879605</v>
      </c>
      <c r="AL8" s="157">
        <f t="shared" si="0"/>
        <v>2.4494538492006965</v>
      </c>
      <c r="AM8" s="157">
        <f t="shared" si="0"/>
        <v>2.5901294424956642</v>
      </c>
      <c r="AN8" s="157">
        <f t="shared" si="0"/>
        <v>2.5992361491655602</v>
      </c>
      <c r="AO8" s="157">
        <f t="shared" si="0"/>
        <v>2.332460682100173</v>
      </c>
      <c r="AP8" s="157">
        <f t="shared" si="0"/>
        <v>2.6676951908790461</v>
      </c>
      <c r="AQ8" s="157">
        <f t="shared" si="0"/>
        <v>2.5328122058281508</v>
      </c>
      <c r="AR8" s="157">
        <f t="shared" si="0"/>
        <v>2.6173670765159578</v>
      </c>
      <c r="AS8" s="157">
        <f t="shared" ref="AS8" si="4">(AD8/N8)*10</f>
        <v>2.7735097690541846</v>
      </c>
      <c r="AT8" s="52">
        <f t="shared" si="1"/>
        <v>5.9656398194659108E-2</v>
      </c>
      <c r="AW8"/>
    </row>
    <row r="9" spans="1:49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19">
        <v>285773.7800000002</v>
      </c>
      <c r="O9" s="52">
        <f t="shared" si="2"/>
        <v>-9.2173637689978993E-2</v>
      </c>
      <c r="Q9" s="109" t="s">
        <v>75</v>
      </c>
      <c r="R9" s="117">
        <v>51168.47700000005</v>
      </c>
      <c r="S9" s="154">
        <v>49454.935999999994</v>
      </c>
      <c r="T9" s="154">
        <v>57419.120999999985</v>
      </c>
      <c r="U9" s="154">
        <v>50259.945</v>
      </c>
      <c r="V9" s="154">
        <v>50881.621999999916</v>
      </c>
      <c r="W9" s="154">
        <v>62257.105999999985</v>
      </c>
      <c r="X9" s="154">
        <v>56423.886000000035</v>
      </c>
      <c r="Y9" s="154">
        <v>66075.244999999908</v>
      </c>
      <c r="Z9" s="154">
        <v>64577.565999999999</v>
      </c>
      <c r="AA9" s="154">
        <v>61804.521999999954</v>
      </c>
      <c r="AB9" s="154">
        <v>66953.59299999995</v>
      </c>
      <c r="AC9" s="154">
        <v>87119.218000000081</v>
      </c>
      <c r="AD9" s="119">
        <v>80017.363999999914</v>
      </c>
      <c r="AE9" s="52">
        <f t="shared" si="3"/>
        <v>-8.1518798756896091E-2</v>
      </c>
      <c r="AG9" s="125">
        <f t="shared" si="0"/>
        <v>2.0661463096406028</v>
      </c>
      <c r="AH9" s="157">
        <f t="shared" si="0"/>
        <v>2.1559066709824086</v>
      </c>
      <c r="AI9" s="157">
        <f t="shared" si="0"/>
        <v>1.8729560222737081</v>
      </c>
      <c r="AJ9" s="157">
        <f t="shared" si="0"/>
        <v>2.1697574591861963</v>
      </c>
      <c r="AK9" s="157">
        <f t="shared" si="0"/>
        <v>2.3469003959806871</v>
      </c>
      <c r="AL9" s="157">
        <f t="shared" si="0"/>
        <v>2.4085315499415931</v>
      </c>
      <c r="AM9" s="157">
        <f t="shared" si="0"/>
        <v>2.2613053774763308</v>
      </c>
      <c r="AN9" s="157">
        <f t="shared" si="0"/>
        <v>2.7452023741560456</v>
      </c>
      <c r="AO9" s="157">
        <f t="shared" si="0"/>
        <v>2.6591216085450871</v>
      </c>
      <c r="AP9" s="157">
        <f t="shared" si="0"/>
        <v>2.6691081028883996</v>
      </c>
      <c r="AQ9" s="157">
        <f t="shared" si="0"/>
        <v>2.6201465661466194</v>
      </c>
      <c r="AR9" s="157">
        <f t="shared" si="0"/>
        <v>2.7675430112669441</v>
      </c>
      <c r="AS9" s="157">
        <f>(AD9/N9)*10</f>
        <v>2.8000246908586175</v>
      </c>
      <c r="AT9" s="52">
        <f t="shared" si="1"/>
        <v>1.1736648521608228E-2</v>
      </c>
      <c r="AW9"/>
    </row>
    <row r="10" spans="1:49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19">
        <v>263407.21000000031</v>
      </c>
      <c r="O10" s="52">
        <f t="shared" si="2"/>
        <v>-9.0051956127471064E-2</v>
      </c>
      <c r="Q10" s="109" t="s">
        <v>76</v>
      </c>
      <c r="R10" s="117">
        <v>46025.074999999961</v>
      </c>
      <c r="S10" s="154">
        <v>44904.889000000003</v>
      </c>
      <c r="T10" s="154">
        <v>48943.746000000036</v>
      </c>
      <c r="U10" s="154">
        <v>56740.441000000035</v>
      </c>
      <c r="V10" s="154">
        <v>53780.95900000001</v>
      </c>
      <c r="W10" s="154">
        <v>62171.204999999944</v>
      </c>
      <c r="X10" s="154">
        <v>54315.156000000032</v>
      </c>
      <c r="Y10" s="154">
        <v>53392.404000000024</v>
      </c>
      <c r="Z10" s="154">
        <v>64781.760000000002</v>
      </c>
      <c r="AA10" s="154">
        <v>61456.496999999916</v>
      </c>
      <c r="AB10" s="154">
        <v>59545.284999999967</v>
      </c>
      <c r="AC10" s="154">
        <v>77717.85199999997</v>
      </c>
      <c r="AD10" s="119">
        <v>72407.933000000019</v>
      </c>
      <c r="AE10" s="52">
        <f t="shared" si="3"/>
        <v>-6.8323028279267839E-2</v>
      </c>
      <c r="AG10" s="125">
        <f t="shared" si="0"/>
        <v>2.1373623046342565</v>
      </c>
      <c r="AH10" s="157">
        <f t="shared" si="0"/>
        <v>1.914916393362369</v>
      </c>
      <c r="AI10" s="157">
        <f t="shared" si="0"/>
        <v>1.9973139122548518</v>
      </c>
      <c r="AJ10" s="157">
        <f t="shared" si="0"/>
        <v>1.9220924791653282</v>
      </c>
      <c r="AK10" s="157">
        <f t="shared" si="0"/>
        <v>2.4713295046942929</v>
      </c>
      <c r="AL10" s="157">
        <f t="shared" si="0"/>
        <v>2.3496420729631899</v>
      </c>
      <c r="AM10" s="157">
        <f t="shared" si="0"/>
        <v>2.160770919794754</v>
      </c>
      <c r="AN10" s="157">
        <f t="shared" si="0"/>
        <v>2.3701981621070618</v>
      </c>
      <c r="AO10" s="157">
        <f t="shared" si="0"/>
        <v>2.3113364870552262</v>
      </c>
      <c r="AP10" s="157">
        <f t="shared" si="0"/>
        <v>2.5331995214428424</v>
      </c>
      <c r="AQ10" s="157">
        <f t="shared" si="0"/>
        <v>2.6830646061021386</v>
      </c>
      <c r="AR10" s="157">
        <f t="shared" si="0"/>
        <v>2.6847863200621807</v>
      </c>
      <c r="AS10" s="157">
        <f>(AD10/N10)*10</f>
        <v>2.7488971543337759</v>
      </c>
      <c r="AT10" s="52">
        <f t="shared" si="1"/>
        <v>2.3879306070849773E-2</v>
      </c>
      <c r="AW10"/>
    </row>
    <row r="11" spans="1:49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19">
        <v>278716.31000000041</v>
      </c>
      <c r="O11" s="52">
        <f t="shared" si="2"/>
        <v>-3.2749256115957567E-2</v>
      </c>
      <c r="Q11" s="109" t="s">
        <v>77</v>
      </c>
      <c r="R11" s="117">
        <v>47205.19600000004</v>
      </c>
      <c r="S11" s="154">
        <v>52842.769000000008</v>
      </c>
      <c r="T11" s="154">
        <v>54431.923000000046</v>
      </c>
      <c r="U11" s="154">
        <v>55981.48</v>
      </c>
      <c r="V11" s="154">
        <v>55053.410000000054</v>
      </c>
      <c r="W11" s="154">
        <v>55267.650999999962</v>
      </c>
      <c r="X11" s="154">
        <v>56035.015999999938</v>
      </c>
      <c r="Y11" s="154">
        <v>66317.002000000022</v>
      </c>
      <c r="Z11" s="154">
        <v>64324.446000000004</v>
      </c>
      <c r="AA11" s="154">
        <v>68453.83000000006</v>
      </c>
      <c r="AB11" s="154">
        <v>58256.008000000045</v>
      </c>
      <c r="AC11" s="154">
        <v>77143.060999999987</v>
      </c>
      <c r="AD11" s="119">
        <v>77019.116999999984</v>
      </c>
      <c r="AE11" s="52">
        <f t="shared" si="3"/>
        <v>-1.6066772356881608E-3</v>
      </c>
      <c r="AG11" s="125">
        <f t="shared" si="0"/>
        <v>2.1262291584914967</v>
      </c>
      <c r="AH11" s="157">
        <f t="shared" si="0"/>
        <v>2.002429656596763</v>
      </c>
      <c r="AI11" s="157">
        <f t="shared" si="0"/>
        <v>1.8193057382846511</v>
      </c>
      <c r="AJ11" s="157">
        <f t="shared" si="0"/>
        <v>2.185868487837185</v>
      </c>
      <c r="AK11" s="157">
        <f t="shared" si="0"/>
        <v>2.3852155258597914</v>
      </c>
      <c r="AL11" s="157">
        <f t="shared" si="0"/>
        <v>2.5507512851796084</v>
      </c>
      <c r="AM11" s="157">
        <f t="shared" si="0"/>
        <v>2.366321896458973</v>
      </c>
      <c r="AN11" s="157">
        <f t="shared" si="0"/>
        <v>2.5482684497769559</v>
      </c>
      <c r="AO11" s="157">
        <f t="shared" si="0"/>
        <v>2.4539413651554569</v>
      </c>
      <c r="AP11" s="157">
        <f t="shared" si="0"/>
        <v>2.4313423085868151</v>
      </c>
      <c r="AQ11" s="157">
        <f t="shared" si="0"/>
        <v>2.5396170129380713</v>
      </c>
      <c r="AR11" s="157">
        <f t="shared" si="0"/>
        <v>2.6771552456955945</v>
      </c>
      <c r="AS11" s="157">
        <f>(AD11/N11)*10</f>
        <v>2.7633516316285855</v>
      </c>
      <c r="AT11" s="52">
        <f t="shared" si="1"/>
        <v>3.2197006905587577E-2</v>
      </c>
      <c r="AW11"/>
    </row>
    <row r="12" spans="1:49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19">
        <v>257167.33999999994</v>
      </c>
      <c r="O12" s="52">
        <f t="shared" si="2"/>
        <v>-8.2199507700957977E-2</v>
      </c>
      <c r="Q12" s="109" t="s">
        <v>78</v>
      </c>
      <c r="R12" s="117">
        <v>45837.497000000039</v>
      </c>
      <c r="S12" s="154">
        <v>51105.701000000001</v>
      </c>
      <c r="T12" s="154">
        <v>50899.00499999999</v>
      </c>
      <c r="U12" s="154">
        <v>50438.382000000049</v>
      </c>
      <c r="V12" s="154">
        <v>52151.921999999926</v>
      </c>
      <c r="W12" s="154">
        <v>56091.163000000008</v>
      </c>
      <c r="X12" s="154">
        <v>52714.073000000055</v>
      </c>
      <c r="Y12" s="154">
        <v>64528.730000000025</v>
      </c>
      <c r="Z12" s="154">
        <v>62742.375</v>
      </c>
      <c r="AA12" s="154">
        <v>55571.388000000043</v>
      </c>
      <c r="AB12" s="154">
        <v>66351.210999999865</v>
      </c>
      <c r="AC12" s="154">
        <v>74866.905999999974</v>
      </c>
      <c r="AD12" s="119">
        <v>70386.321000000011</v>
      </c>
      <c r="AE12" s="52">
        <f t="shared" si="3"/>
        <v>-5.9847337620710067E-2</v>
      </c>
      <c r="AG12" s="125">
        <f t="shared" si="0"/>
        <v>2.1252476751168277</v>
      </c>
      <c r="AH12" s="157">
        <f t="shared" si="0"/>
        <v>1.7129022487361378</v>
      </c>
      <c r="AI12" s="157">
        <f t="shared" si="0"/>
        <v>2.0922422702776888</v>
      </c>
      <c r="AJ12" s="157">
        <f t="shared" si="0"/>
        <v>2.0813550369561726</v>
      </c>
      <c r="AK12" s="157">
        <f t="shared" si="0"/>
        <v>2.2743829617096525</v>
      </c>
      <c r="AL12" s="157">
        <f t="shared" si="0"/>
        <v>2.4641236916121563</v>
      </c>
      <c r="AM12" s="157">
        <f t="shared" si="0"/>
        <v>2.5007264402426213</v>
      </c>
      <c r="AN12" s="157">
        <f t="shared" si="0"/>
        <v>2.3116884391665402</v>
      </c>
      <c r="AO12" s="157">
        <f t="shared" si="0"/>
        <v>2.469446771188716</v>
      </c>
      <c r="AP12" s="157">
        <f t="shared" si="0"/>
        <v>2.5871582389737058</v>
      </c>
      <c r="AQ12" s="157">
        <f t="shared" si="0"/>
        <v>2.4550371392053902</v>
      </c>
      <c r="AR12" s="157">
        <f t="shared" si="0"/>
        <v>2.6719132835338306</v>
      </c>
      <c r="AS12" s="157">
        <f>(AD12/N12)*10</f>
        <v>2.7369852252622757</v>
      </c>
      <c r="AT12" s="52">
        <f t="shared" si="1"/>
        <v>2.435406198601699E-2</v>
      </c>
      <c r="AW12"/>
    </row>
    <row r="13" spans="1:49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285935.80000000016</v>
      </c>
      <c r="N13" s="119">
        <v>299852.34999999992</v>
      </c>
      <c r="O13" s="52">
        <f t="shared" si="2"/>
        <v>4.8670191000916109E-2</v>
      </c>
      <c r="Q13" s="109" t="s">
        <v>79</v>
      </c>
      <c r="R13" s="117">
        <v>54364.509000000027</v>
      </c>
      <c r="S13" s="154">
        <v>59788.318999999996</v>
      </c>
      <c r="T13" s="154">
        <v>62714.63899999993</v>
      </c>
      <c r="U13" s="154">
        <v>65018.055000000037</v>
      </c>
      <c r="V13" s="154">
        <v>69122.01800000004</v>
      </c>
      <c r="W13" s="154">
        <v>69013.110000000117</v>
      </c>
      <c r="X13" s="154">
        <v>62444.103999999985</v>
      </c>
      <c r="Y13" s="154">
        <v>64721.649999999972</v>
      </c>
      <c r="Z13" s="154">
        <v>68976.123999999996</v>
      </c>
      <c r="AA13" s="154">
        <v>78608.732000000018</v>
      </c>
      <c r="AB13" s="154">
        <v>87158.587</v>
      </c>
      <c r="AC13" s="154">
        <v>82708.2340000002</v>
      </c>
      <c r="AD13" s="119">
        <v>82609.562000000107</v>
      </c>
      <c r="AE13" s="52">
        <f t="shared" si="3"/>
        <v>-1.1930130197205396E-3</v>
      </c>
      <c r="AG13" s="125">
        <f t="shared" si="0"/>
        <v>2.1864809384518056</v>
      </c>
      <c r="AH13" s="157">
        <f t="shared" si="0"/>
        <v>1.9843699011975713</v>
      </c>
      <c r="AI13" s="157">
        <f t="shared" si="0"/>
        <v>2.0751386502696381</v>
      </c>
      <c r="AJ13" s="157">
        <f t="shared" si="0"/>
        <v>2.3959707793373171</v>
      </c>
      <c r="AK13" s="157">
        <f t="shared" si="0"/>
        <v>2.4667140890976693</v>
      </c>
      <c r="AL13" s="157">
        <f t="shared" si="0"/>
        <v>2.5672378814237335</v>
      </c>
      <c r="AM13" s="157">
        <f t="shared" si="0"/>
        <v>2.490392697231901</v>
      </c>
      <c r="AN13" s="157">
        <f t="shared" si="0"/>
        <v>2.5511980707253517</v>
      </c>
      <c r="AO13" s="157">
        <f t="shared" si="0"/>
        <v>2.6795199171034727</v>
      </c>
      <c r="AP13" s="157">
        <f t="shared" si="0"/>
        <v>2.8518461439559442</v>
      </c>
      <c r="AQ13" s="157">
        <f t="shared" si="0"/>
        <v>2.6132072725214295</v>
      </c>
      <c r="AR13" s="157">
        <f t="shared" si="0"/>
        <v>2.8925455993967928</v>
      </c>
      <c r="AS13" s="157">
        <f>(AD13/N13)*10</f>
        <v>2.7550079897656339</v>
      </c>
      <c r="AT13" s="52">
        <f t="shared" ref="AT13" si="5">IF(AS13="","",(AS13-AR13)/AR13)</f>
        <v>-4.7548985799857675E-2</v>
      </c>
      <c r="AW13"/>
    </row>
    <row r="14" spans="1:49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233437.7699999997</v>
      </c>
      <c r="N14" s="119">
        <v>252905.70999999988</v>
      </c>
      <c r="O14" s="52">
        <f t="shared" si="2"/>
        <v>8.3396701399264569E-2</v>
      </c>
      <c r="Q14" s="109" t="s">
        <v>80</v>
      </c>
      <c r="R14" s="117">
        <v>39184.329000000012</v>
      </c>
      <c r="S14" s="154">
        <v>43186.20999999997</v>
      </c>
      <c r="T14" s="154">
        <v>48896.256000000016</v>
      </c>
      <c r="U14" s="154">
        <v>49231.409</v>
      </c>
      <c r="V14" s="154">
        <v>41790.908999999992</v>
      </c>
      <c r="W14" s="154">
        <v>45062.92500000001</v>
      </c>
      <c r="X14" s="154">
        <v>49976.91399999999</v>
      </c>
      <c r="Y14" s="154">
        <v>51045.44799999996</v>
      </c>
      <c r="Z14" s="154">
        <v>55934.430999999997</v>
      </c>
      <c r="AA14" s="154">
        <v>52837.047999999988</v>
      </c>
      <c r="AB14" s="154">
        <v>57801.853999999985</v>
      </c>
      <c r="AC14" s="154">
        <v>60956.922999999995</v>
      </c>
      <c r="AD14" s="119">
        <v>71643.155000000072</v>
      </c>
      <c r="AE14" s="52">
        <f t="shared" si="3"/>
        <v>0.17530793015914004</v>
      </c>
      <c r="AG14" s="125">
        <f t="shared" si="0"/>
        <v>2.0832788291969222</v>
      </c>
      <c r="AH14" s="157">
        <f t="shared" si="0"/>
        <v>1.9606577364996127</v>
      </c>
      <c r="AI14" s="157">
        <f t="shared" si="0"/>
        <v>2.0506870516373601</v>
      </c>
      <c r="AJ14" s="157">
        <f t="shared" si="0"/>
        <v>2.5521229628765663</v>
      </c>
      <c r="AK14" s="157">
        <f t="shared" si="0"/>
        <v>2.4829514836248197</v>
      </c>
      <c r="AL14" s="157">
        <f t="shared" si="0"/>
        <v>2.412171166961671</v>
      </c>
      <c r="AM14" s="157">
        <f t="shared" si="0"/>
        <v>2.3779229668109867</v>
      </c>
      <c r="AN14" s="157">
        <f t="shared" si="0"/>
        <v>2.3666568081945454</v>
      </c>
      <c r="AO14" s="157">
        <f t="shared" si="0"/>
        <v>2.5883883813196928</v>
      </c>
      <c r="AP14" s="157">
        <f t="shared" si="0"/>
        <v>2.692927129163496</v>
      </c>
      <c r="AQ14" s="157">
        <f t="shared" si="0"/>
        <v>2.6924100321383304</v>
      </c>
      <c r="AR14" s="157">
        <f t="shared" si="0"/>
        <v>2.611270789641285</v>
      </c>
      <c r="AS14" s="157">
        <f>(AD14/N14)*10</f>
        <v>2.8328010071421521</v>
      </c>
      <c r="AT14" s="52">
        <f t="shared" ref="AT14" si="6">IF(AS14="","",(AS14-AR14)/AR14)</f>
        <v>8.4836171866840018E-2</v>
      </c>
      <c r="AW14"/>
    </row>
    <row r="15" spans="1:49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280354.08000000031</v>
      </c>
      <c r="N15" s="119"/>
      <c r="O15" s="52" t="str">
        <f t="shared" si="2"/>
        <v/>
      </c>
      <c r="Q15" s="109" t="s">
        <v>81</v>
      </c>
      <c r="R15" s="117">
        <v>64657.764999999978</v>
      </c>
      <c r="S15" s="154">
        <v>67014.460999999996</v>
      </c>
      <c r="T15" s="154">
        <v>62417.526999999995</v>
      </c>
      <c r="U15" s="154">
        <v>71596.117000000057</v>
      </c>
      <c r="V15" s="154">
        <v>76295.819000000003</v>
      </c>
      <c r="W15" s="154">
        <v>70793.574000000022</v>
      </c>
      <c r="X15" s="154">
        <v>69809.002000000037</v>
      </c>
      <c r="Y15" s="154">
        <v>71866.597999999954</v>
      </c>
      <c r="Z15" s="154">
        <v>67502.441000000006</v>
      </c>
      <c r="AA15" s="154">
        <v>79059.753999999943</v>
      </c>
      <c r="AB15" s="154">
        <v>84581.715000000026</v>
      </c>
      <c r="AC15" s="154">
        <v>88913.320999999909</v>
      </c>
      <c r="AD15" s="119"/>
      <c r="AE15" s="52" t="str">
        <f t="shared" si="3"/>
        <v/>
      </c>
      <c r="AG15" s="125">
        <f t="shared" si="0"/>
        <v>2.3402438787802988</v>
      </c>
      <c r="AH15" s="157">
        <f t="shared" si="0"/>
        <v>2.3010716250400503</v>
      </c>
      <c r="AI15" s="157">
        <f t="shared" si="0"/>
        <v>2.1104096683178226</v>
      </c>
      <c r="AJ15" s="157">
        <f t="shared" si="0"/>
        <v>2.4637385633402213</v>
      </c>
      <c r="AK15" s="157">
        <f t="shared" si="0"/>
        <v>2.6288264096656837</v>
      </c>
      <c r="AL15" s="157">
        <f t="shared" si="0"/>
        <v>2.843968041021137</v>
      </c>
      <c r="AM15" s="157">
        <f t="shared" si="0"/>
        <v>2.6652096442033595</v>
      </c>
      <c r="AN15" s="157">
        <f t="shared" si="0"/>
        <v>2.6833525804324183</v>
      </c>
      <c r="AO15" s="157">
        <f t="shared" si="0"/>
        <v>3.0726538461976149</v>
      </c>
      <c r="AP15" s="157">
        <f t="shared" si="0"/>
        <v>2.9712234274142202</v>
      </c>
      <c r="AQ15" s="157">
        <f t="shared" si="0"/>
        <v>2.8075519891125729</v>
      </c>
      <c r="AR15" s="157">
        <f t="shared" si="0"/>
        <v>3.171465205714139</v>
      </c>
      <c r="AS15" s="157"/>
      <c r="AT15" s="52"/>
      <c r="AW15"/>
    </row>
    <row r="16" spans="1:49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294277.01000000094</v>
      </c>
      <c r="N16" s="119"/>
      <c r="O16" s="52" t="str">
        <f t="shared" si="2"/>
        <v/>
      </c>
      <c r="Q16" s="109" t="s">
        <v>82</v>
      </c>
      <c r="R16" s="117">
        <v>62505.198999999993</v>
      </c>
      <c r="S16" s="154">
        <v>72259.178000000014</v>
      </c>
      <c r="T16" s="154">
        <v>85069.483999999968</v>
      </c>
      <c r="U16" s="154">
        <v>87588.735000000001</v>
      </c>
      <c r="V16" s="154">
        <v>89099.010000000038</v>
      </c>
      <c r="W16" s="154">
        <v>82030.592000000048</v>
      </c>
      <c r="X16" s="154">
        <v>76031.939000000013</v>
      </c>
      <c r="Y16" s="154">
        <v>87843.296000000017</v>
      </c>
      <c r="Z16" s="154">
        <v>92024.978000000003</v>
      </c>
      <c r="AA16" s="154">
        <v>97269.096999999994</v>
      </c>
      <c r="AB16" s="154">
        <v>96078.873000000051</v>
      </c>
      <c r="AC16" s="154">
        <v>90636.668999999936</v>
      </c>
      <c r="AD16" s="119"/>
      <c r="AE16" s="52" t="str">
        <f t="shared" si="3"/>
        <v/>
      </c>
      <c r="AG16" s="125">
        <f t="shared" si="0"/>
        <v>2.8617823721817981</v>
      </c>
      <c r="AH16" s="157">
        <f t="shared" si="0"/>
        <v>2.6823720233953323</v>
      </c>
      <c r="AI16" s="157">
        <f t="shared" si="0"/>
        <v>2.3776029173339523</v>
      </c>
      <c r="AJ16" s="157">
        <f t="shared" si="0"/>
        <v>2.8384834236201706</v>
      </c>
      <c r="AK16" s="157">
        <f t="shared" si="0"/>
        <v>2.9174959328967214</v>
      </c>
      <c r="AL16" s="157">
        <f t="shared" si="0"/>
        <v>2.9448790330469983</v>
      </c>
      <c r="AM16" s="157">
        <f t="shared" si="0"/>
        <v>3.0471368384839841</v>
      </c>
      <c r="AN16" s="157">
        <f t="shared" si="0"/>
        <v>2.81755682597454</v>
      </c>
      <c r="AO16" s="157">
        <f t="shared" si="0"/>
        <v>3.1437436429064385</v>
      </c>
      <c r="AP16" s="157">
        <f t="shared" si="0"/>
        <v>3.0244562846496557</v>
      </c>
      <c r="AQ16" s="157">
        <f t="shared" si="0"/>
        <v>2.9794887332109155</v>
      </c>
      <c r="AR16" s="157">
        <f t="shared" si="0"/>
        <v>3.0799779092495077</v>
      </c>
      <c r="AS16" s="157"/>
      <c r="AT16" s="52"/>
      <c r="AW16"/>
    </row>
    <row r="17" spans="1:49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19"/>
      <c r="O17" s="52" t="str">
        <f t="shared" si="2"/>
        <v/>
      </c>
      <c r="Q17" s="109" t="s">
        <v>83</v>
      </c>
      <c r="R17" s="117">
        <v>75798.92399999997</v>
      </c>
      <c r="S17" s="154">
        <v>78510.058999999979</v>
      </c>
      <c r="T17" s="154">
        <v>82860.765000000043</v>
      </c>
      <c r="U17" s="154">
        <v>82287.181999999913</v>
      </c>
      <c r="V17" s="154">
        <v>81224.970999999918</v>
      </c>
      <c r="W17" s="154">
        <v>82936.982000000047</v>
      </c>
      <c r="X17" s="154">
        <v>94068.771999999837</v>
      </c>
      <c r="Y17" s="154">
        <v>90812.540999999997</v>
      </c>
      <c r="Z17" s="154">
        <v>85853.54</v>
      </c>
      <c r="AA17" s="154">
        <v>81718.175000000017</v>
      </c>
      <c r="AB17" s="154">
        <v>93299.05299999984</v>
      </c>
      <c r="AC17" s="154">
        <v>97861.879000000015</v>
      </c>
      <c r="AD17" s="119"/>
      <c r="AE17" s="52" t="str">
        <f t="shared" si="3"/>
        <v/>
      </c>
      <c r="AG17" s="125">
        <f t="shared" si="0"/>
        <v>2.669050065963094</v>
      </c>
      <c r="AH17" s="157">
        <f t="shared" si="0"/>
        <v>2.3028660849619373</v>
      </c>
      <c r="AI17" s="157">
        <f t="shared" si="0"/>
        <v>2.6914981115024137</v>
      </c>
      <c r="AJ17" s="157">
        <f t="shared" si="0"/>
        <v>2.8730237814491453</v>
      </c>
      <c r="AK17" s="157">
        <f t="shared" si="0"/>
        <v>2.9620463358662326</v>
      </c>
      <c r="AL17" s="157">
        <f t="shared" si="0"/>
        <v>3.0321397672069845</v>
      </c>
      <c r="AM17" s="157">
        <f t="shared" si="0"/>
        <v>2.9828765998250821</v>
      </c>
      <c r="AN17" s="157">
        <f t="shared" si="0"/>
        <v>2.9654866008232301</v>
      </c>
      <c r="AO17" s="157">
        <f t="shared" si="0"/>
        <v>3.1309372530978496</v>
      </c>
      <c r="AP17" s="157">
        <f t="shared" si="0"/>
        <v>2.9865809904698848</v>
      </c>
      <c r="AQ17" s="157">
        <f t="shared" si="0"/>
        <v>2.92428611041833</v>
      </c>
      <c r="AR17" s="157">
        <f t="shared" si="0"/>
        <v>3.0741948943082802</v>
      </c>
      <c r="AS17" s="157"/>
      <c r="AT17" s="52"/>
      <c r="AW17"/>
    </row>
    <row r="18" spans="1:49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19"/>
      <c r="O18" s="52" t="str">
        <f t="shared" si="2"/>
        <v/>
      </c>
      <c r="Q18" s="109" t="s">
        <v>84</v>
      </c>
      <c r="R18" s="117">
        <v>50975.751000000069</v>
      </c>
      <c r="S18" s="154">
        <v>55476.897000000012</v>
      </c>
      <c r="T18" s="154">
        <v>59634.482000000025</v>
      </c>
      <c r="U18" s="154">
        <v>54113.734999999979</v>
      </c>
      <c r="V18" s="154">
        <v>57504.426999999996</v>
      </c>
      <c r="W18" s="154">
        <v>58105.801000000007</v>
      </c>
      <c r="X18" s="154">
        <v>58962.415000000001</v>
      </c>
      <c r="Y18" s="154">
        <v>64051.424999999981</v>
      </c>
      <c r="Z18" s="154">
        <v>62214.675000000003</v>
      </c>
      <c r="AA18" s="154">
        <v>64766.222999999991</v>
      </c>
      <c r="AB18" s="154">
        <v>67694.932000000001</v>
      </c>
      <c r="AC18" s="154">
        <v>68116.868000000133</v>
      </c>
      <c r="AD18" s="119"/>
      <c r="AE18" s="52" t="str">
        <f t="shared" si="3"/>
        <v/>
      </c>
      <c r="AG18" s="125">
        <f t="shared" si="0"/>
        <v>2.2548834482403852</v>
      </c>
      <c r="AH18" s="157">
        <f t="shared" si="0"/>
        <v>2.1516429593261281</v>
      </c>
      <c r="AI18" s="157">
        <f t="shared" si="0"/>
        <v>2.0069789019200899</v>
      </c>
      <c r="AJ18" s="157">
        <f t="shared" si="0"/>
        <v>2.825221445579241</v>
      </c>
      <c r="AK18" s="157">
        <f t="shared" si="0"/>
        <v>2.7760233480831014</v>
      </c>
      <c r="AL18" s="157">
        <f t="shared" si="0"/>
        <v>2.9152211882609924</v>
      </c>
      <c r="AM18" s="157">
        <f t="shared" si="0"/>
        <v>3.0734340293504063</v>
      </c>
      <c r="AN18" s="157">
        <f t="shared" si="0"/>
        <v>2.6629725829269866</v>
      </c>
      <c r="AO18" s="157">
        <f t="shared" si="0"/>
        <v>3.1881825143199927</v>
      </c>
      <c r="AP18" s="157">
        <f t="shared" si="0"/>
        <v>3.0273435971735125</v>
      </c>
      <c r="AQ18" s="157">
        <f t="shared" si="0"/>
        <v>2.9794259417924462</v>
      </c>
      <c r="AR18" s="157">
        <f t="shared" si="0"/>
        <v>2.8390637794244484</v>
      </c>
      <c r="AS18" s="157"/>
      <c r="AT18" s="52"/>
      <c r="AW18" s="105"/>
    </row>
    <row r="19" spans="1:49" ht="20.100000000000001" customHeight="1" thickBot="1" x14ac:dyDescent="0.3">
      <c r="A19" s="201" t="s">
        <v>160</v>
      </c>
      <c r="B19" s="308">
        <f>SUM(B7:B14)</f>
        <v>1661693.5599999998</v>
      </c>
      <c r="C19" s="168">
        <f t="shared" ref="C19:N19" si="7">SUM(C7:C14)</f>
        <v>1919235.2400000002</v>
      </c>
      <c r="D19" s="168">
        <f t="shared" si="7"/>
        <v>2104126.7699999996</v>
      </c>
      <c r="E19" s="168">
        <f t="shared" si="7"/>
        <v>1963488.5999999996</v>
      </c>
      <c r="F19" s="168">
        <f t="shared" si="7"/>
        <v>1759179.2799999998</v>
      </c>
      <c r="G19" s="168">
        <f t="shared" si="7"/>
        <v>1797865.01</v>
      </c>
      <c r="H19" s="168">
        <f t="shared" si="7"/>
        <v>1760850.7099999995</v>
      </c>
      <c r="I19" s="168">
        <f t="shared" si="7"/>
        <v>1855216.8600000003</v>
      </c>
      <c r="J19" s="168">
        <f t="shared" si="7"/>
        <v>1970209.4699999997</v>
      </c>
      <c r="K19" s="168">
        <f t="shared" si="7"/>
        <v>1887961.1099999999</v>
      </c>
      <c r="L19" s="168">
        <f t="shared" si="7"/>
        <v>1981394.3799999992</v>
      </c>
      <c r="M19" s="168">
        <f t="shared" si="7"/>
        <v>2155134.0499999998</v>
      </c>
      <c r="N19" s="305">
        <f t="shared" si="7"/>
        <v>2113321.67</v>
      </c>
      <c r="O19" s="61">
        <f t="shared" si="2"/>
        <v>-1.9401289678477259E-2</v>
      </c>
      <c r="P19" s="171"/>
      <c r="Q19" s="170"/>
      <c r="R19" s="167">
        <f>SUM(R7:R14)</f>
        <v>360442.56600000011</v>
      </c>
      <c r="S19" s="168">
        <f t="shared" ref="S19:AD19" si="8">SUM(S7:S14)</f>
        <v>383657.66499999992</v>
      </c>
      <c r="T19" s="168">
        <f t="shared" si="8"/>
        <v>413522.57699999993</v>
      </c>
      <c r="U19" s="168">
        <f t="shared" si="8"/>
        <v>425207.79300000024</v>
      </c>
      <c r="V19" s="168">
        <f t="shared" si="8"/>
        <v>422160.57599999988</v>
      </c>
      <c r="W19" s="168">
        <f t="shared" si="8"/>
        <v>441666.95600000001</v>
      </c>
      <c r="X19" s="168">
        <f t="shared" si="8"/>
        <v>425101.49700000003</v>
      </c>
      <c r="Y19" s="168">
        <f t="shared" si="8"/>
        <v>463467.13999999996</v>
      </c>
      <c r="Z19" s="168">
        <f t="shared" si="8"/>
        <v>492745.90299999999</v>
      </c>
      <c r="AA19" s="168">
        <f t="shared" si="8"/>
        <v>496589.08899999998</v>
      </c>
      <c r="AB19" s="168">
        <f t="shared" si="8"/>
        <v>514535.10299999977</v>
      </c>
      <c r="AC19" s="168">
        <v>927437.15100000019</v>
      </c>
      <c r="AD19" s="169">
        <v>586219.76699999999</v>
      </c>
      <c r="AE19" s="61">
        <f t="shared" si="3"/>
        <v>-0.3679142933104263</v>
      </c>
      <c r="AG19" s="172">
        <f>(R19/B19)*10</f>
        <v>2.1691277782890377</v>
      </c>
      <c r="AH19" s="173">
        <f t="shared" si="0"/>
        <v>1.9990132371683622</v>
      </c>
      <c r="AI19" s="173">
        <f t="shared" si="0"/>
        <v>1.9652930749985185</v>
      </c>
      <c r="AJ19" s="173">
        <f t="shared" si="0"/>
        <v>2.1655730163139237</v>
      </c>
      <c r="AK19" s="173">
        <f t="shared" si="0"/>
        <v>2.3997586874715799</v>
      </c>
      <c r="AL19" s="173">
        <f t="shared" si="0"/>
        <v>2.456619120698055</v>
      </c>
      <c r="AM19" s="173">
        <f t="shared" si="0"/>
        <v>2.4141825004574078</v>
      </c>
      <c r="AN19" s="173">
        <f t="shared" si="0"/>
        <v>2.4981830965033374</v>
      </c>
      <c r="AO19" s="173">
        <f t="shared" si="0"/>
        <v>2.500982309256691</v>
      </c>
      <c r="AP19" s="173">
        <f t="shared" si="0"/>
        <v>2.630292998990853</v>
      </c>
      <c r="AQ19" s="173">
        <f t="shared" si="0"/>
        <v>2.5968333623718061</v>
      </c>
      <c r="AR19" s="173">
        <f t="shared" si="0"/>
        <v>4.3033849843354304</v>
      </c>
      <c r="AS19" s="156">
        <f t="shared" si="0"/>
        <v>2.7739258784962919</v>
      </c>
      <c r="AT19" s="61">
        <f t="shared" ref="AT19:AT23" si="9">IF(AS19="","",(AS19-AR19)/AR19)</f>
        <v>-0.35540838465683594</v>
      </c>
      <c r="AW19" s="105"/>
    </row>
    <row r="20" spans="1:49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M20" si="10">SUM(E7:E9)</f>
        <v>705578.6</v>
      </c>
      <c r="F20" s="154">
        <f t="shared" si="10"/>
        <v>632916.85000000009</v>
      </c>
      <c r="G20" s="154">
        <f t="shared" si="10"/>
        <v>633325.84999999986</v>
      </c>
      <c r="H20" s="154">
        <f t="shared" si="10"/>
        <v>600973.71999999986</v>
      </c>
      <c r="I20" s="154">
        <f t="shared" si="10"/>
        <v>621189.68999999983</v>
      </c>
      <c r="J20" s="154">
        <f t="shared" si="10"/>
        <v>700212.19</v>
      </c>
      <c r="K20" s="154">
        <f t="shared" si="10"/>
        <v>677164.05</v>
      </c>
      <c r="L20" s="154">
        <f t="shared" si="10"/>
        <v>711594.16999999958</v>
      </c>
      <c r="M20" s="154">
        <f t="shared" si="10"/>
        <v>777932.75999999954</v>
      </c>
      <c r="N20" s="119">
        <f>IF(N9="","",SUM(N7:N9))</f>
        <v>761272.74999999988</v>
      </c>
      <c r="O20" s="61">
        <f t="shared" si="2"/>
        <v>-2.1415745494507352E-2</v>
      </c>
      <c r="Q20" s="109" t="s">
        <v>85</v>
      </c>
      <c r="R20" s="117">
        <f t="shared" ref="R20:AC20" si="11">SUM(R7:R9)</f>
        <v>127825.96000000005</v>
      </c>
      <c r="S20" s="154">
        <f t="shared" si="11"/>
        <v>131829.77699999997</v>
      </c>
      <c r="T20" s="154">
        <f t="shared" si="11"/>
        <v>147637.00799999994</v>
      </c>
      <c r="U20" s="154">
        <f t="shared" si="11"/>
        <v>147798.02600000007</v>
      </c>
      <c r="V20" s="154">
        <f t="shared" si="11"/>
        <v>150261.35799999989</v>
      </c>
      <c r="W20" s="154">
        <f t="shared" si="11"/>
        <v>154060.902</v>
      </c>
      <c r="X20" s="154">
        <f t="shared" si="11"/>
        <v>149616.23400000005</v>
      </c>
      <c r="Y20" s="154">
        <f t="shared" si="11"/>
        <v>163461.9059999999</v>
      </c>
      <c r="Z20" s="154">
        <f t="shared" si="11"/>
        <v>175986.76699999999</v>
      </c>
      <c r="AA20" s="154">
        <f t="shared" si="11"/>
        <v>179661.59399999992</v>
      </c>
      <c r="AB20" s="154">
        <f t="shared" si="11"/>
        <v>185422.15799999988</v>
      </c>
      <c r="AC20" s="154">
        <f t="shared" si="11"/>
        <v>208515.4380000002</v>
      </c>
      <c r="AD20" s="119">
        <f>IF(AD9="","",SUM(AD7:AD9))</f>
        <v>212153.67899999989</v>
      </c>
      <c r="AE20" s="61">
        <f t="shared" si="3"/>
        <v>1.7448305194552E-2</v>
      </c>
      <c r="AG20" s="124">
        <f t="shared" si="0"/>
        <v>2.2349763291863489</v>
      </c>
      <c r="AH20" s="156">
        <f t="shared" si="0"/>
        <v>2.1937846678638007</v>
      </c>
      <c r="AI20" s="156">
        <f t="shared" si="0"/>
        <v>1.9026467675130263</v>
      </c>
      <c r="AJ20" s="156">
        <f t="shared" si="0"/>
        <v>2.094706755562032</v>
      </c>
      <c r="AK20" s="156">
        <f t="shared" si="0"/>
        <v>2.3741089844582248</v>
      </c>
      <c r="AL20" s="156">
        <f t="shared" si="0"/>
        <v>2.4325693006214739</v>
      </c>
      <c r="AM20" s="156">
        <f t="shared" si="0"/>
        <v>2.4895636701052433</v>
      </c>
      <c r="AN20" s="156">
        <f t="shared" si="0"/>
        <v>2.6314330168615636</v>
      </c>
      <c r="AO20" s="156">
        <f t="shared" si="0"/>
        <v>2.5133348078387496</v>
      </c>
      <c r="AP20" s="156">
        <f t="shared" si="0"/>
        <v>2.6531472543470063</v>
      </c>
      <c r="AQ20" s="156">
        <f t="shared" si="0"/>
        <v>2.6057290210795294</v>
      </c>
      <c r="AR20" s="156">
        <f t="shared" si="0"/>
        <v>2.6803786743728382</v>
      </c>
      <c r="AS20" s="156">
        <f t="shared" si="0"/>
        <v>2.7868287548713639</v>
      </c>
      <c r="AT20" s="61">
        <f t="shared" si="9"/>
        <v>3.9714567764733186E-2</v>
      </c>
      <c r="AW20" s="105"/>
    </row>
    <row r="21" spans="1:49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M21" si="12">SUM(E10:E12)</f>
        <v>793642.10999999975</v>
      </c>
      <c r="F21" s="154">
        <f t="shared" si="12"/>
        <v>677732</v>
      </c>
      <c r="G21" s="154">
        <f t="shared" si="12"/>
        <v>708901.94999999972</v>
      </c>
      <c r="H21" s="154">
        <f t="shared" si="12"/>
        <v>698966.54999999958</v>
      </c>
      <c r="I21" s="154">
        <f t="shared" si="12"/>
        <v>764650.08000000054</v>
      </c>
      <c r="J21" s="154">
        <f t="shared" si="12"/>
        <v>796480.04999999993</v>
      </c>
      <c r="K21" s="154">
        <f t="shared" si="12"/>
        <v>738948.75000000023</v>
      </c>
      <c r="L21" s="154">
        <f t="shared" si="12"/>
        <v>721584.67999999924</v>
      </c>
      <c r="M21" s="154">
        <f t="shared" si="12"/>
        <v>857827.72000000044</v>
      </c>
      <c r="N21" s="119">
        <f>IF(N12="","",SUM(N10:N12))</f>
        <v>799290.86000000068</v>
      </c>
      <c r="O21" s="52">
        <f t="shared" si="2"/>
        <v>-6.8238480332624044E-2</v>
      </c>
      <c r="Q21" s="109" t="s">
        <v>86</v>
      </c>
      <c r="R21" s="117">
        <f t="shared" ref="R21:AC21" si="13">SUM(R10:R12)</f>
        <v>139067.76800000004</v>
      </c>
      <c r="S21" s="154">
        <f t="shared" si="13"/>
        <v>148853.359</v>
      </c>
      <c r="T21" s="154">
        <f t="shared" si="13"/>
        <v>154274.67400000006</v>
      </c>
      <c r="U21" s="154">
        <f t="shared" si="13"/>
        <v>163160.30300000007</v>
      </c>
      <c r="V21" s="154">
        <f t="shared" si="13"/>
        <v>160986.291</v>
      </c>
      <c r="W21" s="154">
        <f t="shared" si="13"/>
        <v>173530.01899999991</v>
      </c>
      <c r="X21" s="154">
        <f t="shared" si="13"/>
        <v>163064.24500000002</v>
      </c>
      <c r="Y21" s="154">
        <f t="shared" si="13"/>
        <v>184238.13600000006</v>
      </c>
      <c r="Z21" s="154">
        <f t="shared" si="13"/>
        <v>191848.58100000001</v>
      </c>
      <c r="AA21" s="154">
        <f t="shared" si="13"/>
        <v>185481.71500000003</v>
      </c>
      <c r="AB21" s="154">
        <f t="shared" si="13"/>
        <v>184152.50399999987</v>
      </c>
      <c r="AC21" s="154">
        <f t="shared" si="13"/>
        <v>229727.8189999999</v>
      </c>
      <c r="AD21" s="119">
        <f>IF(AD12="","",SUM(AD10:AD12))</f>
        <v>219813.37099999998</v>
      </c>
      <c r="AE21" s="52">
        <f t="shared" si="3"/>
        <v>-4.3157367893698242E-2</v>
      </c>
      <c r="AG21" s="125">
        <f t="shared" si="0"/>
        <v>2.1295761374124362</v>
      </c>
      <c r="AH21" s="157">
        <f t="shared" si="0"/>
        <v>1.8682540841014164</v>
      </c>
      <c r="AI21" s="157">
        <f t="shared" si="0"/>
        <v>1.9590101948490086</v>
      </c>
      <c r="AJ21" s="157">
        <f t="shared" si="0"/>
        <v>2.0558423115930697</v>
      </c>
      <c r="AK21" s="157">
        <f t="shared" si="0"/>
        <v>2.3753680068227561</v>
      </c>
      <c r="AL21" s="157">
        <f t="shared" si="0"/>
        <v>2.4478705270877024</v>
      </c>
      <c r="AM21" s="157">
        <f t="shared" si="0"/>
        <v>2.3329334572591511</v>
      </c>
      <c r="AN21" s="157">
        <f t="shared" si="0"/>
        <v>2.4094437549787471</v>
      </c>
      <c r="AO21" s="157">
        <f t="shared" si="0"/>
        <v>2.4087054157853673</v>
      </c>
      <c r="AP21" s="157">
        <f t="shared" si="0"/>
        <v>2.5100754957634068</v>
      </c>
      <c r="AQ21" s="157">
        <f t="shared" si="0"/>
        <v>2.5520567315813865</v>
      </c>
      <c r="AR21" s="157">
        <f t="shared" si="0"/>
        <v>2.6780181339908178</v>
      </c>
      <c r="AS21" s="157">
        <f t="shared" ref="AS21" si="14">(AD21/N21)*10</f>
        <v>2.7501048992353021</v>
      </c>
      <c r="AT21" s="52">
        <f t="shared" ref="AT21" si="15">IF(AS21="","",(AS21-AR21)/AR21)</f>
        <v>2.6917952619334835E-2</v>
      </c>
      <c r="AW21" s="105"/>
    </row>
    <row r="22" spans="1:49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M22" si="16">SUM(E13:E15)</f>
        <v>754867.37999999942</v>
      </c>
      <c r="F22" s="154">
        <f t="shared" si="16"/>
        <v>738758.1099999994</v>
      </c>
      <c r="G22" s="154">
        <f t="shared" si="16"/>
        <v>704562.56</v>
      </c>
      <c r="H22" s="154">
        <f t="shared" si="16"/>
        <v>722837.31000000017</v>
      </c>
      <c r="I22" s="154">
        <f t="shared" si="16"/>
        <v>737201</v>
      </c>
      <c r="J22" s="154">
        <f t="shared" si="16"/>
        <v>693204.98</v>
      </c>
      <c r="K22" s="154">
        <f t="shared" si="16"/>
        <v>737933.16</v>
      </c>
      <c r="L22" s="154">
        <f t="shared" si="16"/>
        <v>849480.53000000073</v>
      </c>
      <c r="M22" s="154">
        <f t="shared" si="16"/>
        <v>799727.65000000014</v>
      </c>
      <c r="N22" s="119" t="str">
        <f>IF(N15="","",SUM(N13:N15))</f>
        <v/>
      </c>
      <c r="O22" s="52" t="str">
        <f t="shared" si="2"/>
        <v/>
      </c>
      <c r="Q22" s="109" t="s">
        <v>87</v>
      </c>
      <c r="R22" s="117">
        <f t="shared" ref="R22:AC22" si="17">SUM(R13:R15)</f>
        <v>158206.60300000003</v>
      </c>
      <c r="S22" s="154">
        <f t="shared" si="17"/>
        <v>169988.98999999996</v>
      </c>
      <c r="T22" s="154">
        <f t="shared" si="17"/>
        <v>174028.42199999993</v>
      </c>
      <c r="U22" s="154">
        <f t="shared" si="17"/>
        <v>185845.58100000009</v>
      </c>
      <c r="V22" s="154">
        <f t="shared" si="17"/>
        <v>187208.74600000004</v>
      </c>
      <c r="W22" s="154">
        <f t="shared" si="17"/>
        <v>184869.60900000014</v>
      </c>
      <c r="X22" s="154">
        <f t="shared" si="17"/>
        <v>182230.02000000002</v>
      </c>
      <c r="Y22" s="154">
        <f t="shared" si="17"/>
        <v>187633.69599999988</v>
      </c>
      <c r="Z22" s="154">
        <f t="shared" si="17"/>
        <v>192412.99599999998</v>
      </c>
      <c r="AA22" s="154">
        <f t="shared" si="17"/>
        <v>210505.53399999993</v>
      </c>
      <c r="AB22" s="154">
        <f t="shared" si="17"/>
        <v>229542.15600000002</v>
      </c>
      <c r="AC22" s="154">
        <f t="shared" si="17"/>
        <v>232578.47800000009</v>
      </c>
      <c r="AD22" s="119" t="str">
        <f>IF(AD15="","",SUM(AD13:AD15))</f>
        <v/>
      </c>
      <c r="AE22" s="52" t="str">
        <f t="shared" si="3"/>
        <v/>
      </c>
      <c r="AG22" s="125">
        <f t="shared" si="0"/>
        <v>2.2188383886890319</v>
      </c>
      <c r="AH22" s="157">
        <f t="shared" si="0"/>
        <v>2.0914214351067524</v>
      </c>
      <c r="AI22" s="157">
        <f t="shared" si="0"/>
        <v>2.0806401653298372</v>
      </c>
      <c r="AJ22" s="157">
        <f t="shared" si="0"/>
        <v>2.461963331890169</v>
      </c>
      <c r="AK22" s="157">
        <f t="shared" si="0"/>
        <v>2.5341007220888607</v>
      </c>
      <c r="AL22" s="157">
        <f t="shared" si="0"/>
        <v>2.6238920359321978</v>
      </c>
      <c r="AM22" s="157">
        <f t="shared" si="0"/>
        <v>2.5210378252334538</v>
      </c>
      <c r="AN22" s="157">
        <f t="shared" si="0"/>
        <v>2.5452176000846425</v>
      </c>
      <c r="AO22" s="157">
        <f t="shared" si="0"/>
        <v>2.7757012940097461</v>
      </c>
      <c r="AP22" s="157">
        <f t="shared" si="0"/>
        <v>2.852636870255294</v>
      </c>
      <c r="AQ22" s="157">
        <f t="shared" si="0"/>
        <v>2.7021473464494807</v>
      </c>
      <c r="AR22" s="157">
        <f t="shared" si="0"/>
        <v>2.9082210425011574</v>
      </c>
      <c r="AS22" s="157"/>
      <c r="AT22" s="52"/>
      <c r="AW22" s="105"/>
    </row>
    <row r="23" spans="1:49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M23" si="18">SUM(E16:E18)</f>
        <v>786527.00999999943</v>
      </c>
      <c r="F23" s="155">
        <f t="shared" si="18"/>
        <v>786761.36999999953</v>
      </c>
      <c r="G23" s="155">
        <f t="shared" si="18"/>
        <v>751398.26999999967</v>
      </c>
      <c r="H23" s="155">
        <f t="shared" si="18"/>
        <v>756727.27000000025</v>
      </c>
      <c r="I23" s="155">
        <f t="shared" si="18"/>
        <v>858528.7000000003</v>
      </c>
      <c r="J23" s="155">
        <f t="shared" si="18"/>
        <v>762076.04</v>
      </c>
      <c r="K23" s="155">
        <f t="shared" si="18"/>
        <v>809163.8199999996</v>
      </c>
      <c r="L23" s="155">
        <f t="shared" si="18"/>
        <v>868724.61000000057</v>
      </c>
      <c r="M23" s="155">
        <f t="shared" si="18"/>
        <v>852537.59000000113</v>
      </c>
      <c r="N23" s="123" t="str">
        <f>IF(N18="","",SUM(N16:N18))</f>
        <v/>
      </c>
      <c r="O23" s="55" t="str">
        <f t="shared" si="2"/>
        <v/>
      </c>
      <c r="Q23" s="110" t="s">
        <v>88</v>
      </c>
      <c r="R23" s="196">
        <f t="shared" ref="R23:AC23" si="19">SUM(R16:R18)</f>
        <v>189279.87400000004</v>
      </c>
      <c r="S23" s="155">
        <f t="shared" si="19"/>
        <v>206246.13400000002</v>
      </c>
      <c r="T23" s="155">
        <f t="shared" si="19"/>
        <v>227564.73100000003</v>
      </c>
      <c r="U23" s="155">
        <f t="shared" si="19"/>
        <v>223989.65199999989</v>
      </c>
      <c r="V23" s="155">
        <f t="shared" si="19"/>
        <v>227828.40799999997</v>
      </c>
      <c r="W23" s="155">
        <f t="shared" si="19"/>
        <v>223073.37500000009</v>
      </c>
      <c r="X23" s="155">
        <f t="shared" si="19"/>
        <v>229063.12599999984</v>
      </c>
      <c r="Y23" s="155">
        <f t="shared" si="19"/>
        <v>242707.26199999999</v>
      </c>
      <c r="Z23" s="155">
        <f t="shared" si="19"/>
        <v>240093.19299999997</v>
      </c>
      <c r="AA23" s="155">
        <f t="shared" si="19"/>
        <v>243753.495</v>
      </c>
      <c r="AB23" s="155">
        <f t="shared" si="19"/>
        <v>257072.85799999989</v>
      </c>
      <c r="AC23" s="155">
        <f t="shared" si="19"/>
        <v>256615.41600000008</v>
      </c>
      <c r="AD23" s="123" t="str">
        <f>IF(AD18="","",SUM(AD16:AD18))</f>
        <v/>
      </c>
      <c r="AE23" s="55" t="str">
        <f t="shared" si="3"/>
        <v/>
      </c>
      <c r="AG23" s="126">
        <f>(R23/B23)*10</f>
        <v>2.5983068713923734</v>
      </c>
      <c r="AH23" s="158">
        <f>(S23/C23)*10</f>
        <v>2.3757143100519302</v>
      </c>
      <c r="AI23" s="158">
        <f t="shared" ref="AI23:AS23" si="20">IF(T18="","",(T23/D23)*10)</f>
        <v>2.363592154138149</v>
      </c>
      <c r="AJ23" s="158">
        <f t="shared" si="20"/>
        <v>2.8478316593348785</v>
      </c>
      <c r="AK23" s="158">
        <f t="shared" si="20"/>
        <v>2.895775220890676</v>
      </c>
      <c r="AL23" s="158">
        <f t="shared" si="20"/>
        <v>2.9687767979556323</v>
      </c>
      <c r="AM23" s="158">
        <f t="shared" si="20"/>
        <v>3.0270235404625998</v>
      </c>
      <c r="AN23" s="158">
        <f t="shared" si="20"/>
        <v>2.8270139600458304</v>
      </c>
      <c r="AO23" s="158">
        <f t="shared" si="20"/>
        <v>3.1505149144959335</v>
      </c>
      <c r="AP23" s="158">
        <f t="shared" si="20"/>
        <v>3.012412183728137</v>
      </c>
      <c r="AQ23" s="158">
        <f t="shared" si="20"/>
        <v>2.9591985197702608</v>
      </c>
      <c r="AR23" s="158">
        <f t="shared" si="20"/>
        <v>3.0100187840397719</v>
      </c>
      <c r="AS23" s="158" t="str">
        <f t="shared" si="20"/>
        <v/>
      </c>
      <c r="AT23" s="55" t="str">
        <f t="shared" si="9"/>
        <v/>
      </c>
      <c r="AW23" s="105"/>
    </row>
    <row r="24" spans="1:49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AW24" s="105"/>
    </row>
    <row r="25" spans="1:49" ht="15.75" thickBot="1" x14ac:dyDescent="0.3">
      <c r="O25" s="107" t="s">
        <v>1</v>
      </c>
      <c r="AE25" s="297">
        <v>1000</v>
      </c>
      <c r="AT25" s="297" t="s">
        <v>47</v>
      </c>
      <c r="AW25" s="105"/>
    </row>
    <row r="26" spans="1:49" ht="20.100000000000001" customHeight="1" x14ac:dyDescent="0.25">
      <c r="A26" s="336" t="s">
        <v>2</v>
      </c>
      <c r="B26" s="338" t="s">
        <v>72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3"/>
      <c r="O26" s="334" t="s">
        <v>131</v>
      </c>
      <c r="Q26" s="339" t="s">
        <v>3</v>
      </c>
      <c r="R26" s="331" t="s">
        <v>72</v>
      </c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3"/>
      <c r="AE26" s="334" t="s">
        <v>131</v>
      </c>
      <c r="AG26" s="331" t="s">
        <v>72</v>
      </c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3"/>
      <c r="AT26" s="334" t="str">
        <f>AE26</f>
        <v>D       2022/2021</v>
      </c>
      <c r="AW26" s="105"/>
    </row>
    <row r="27" spans="1:49" ht="20.100000000000001" customHeight="1" thickBot="1" x14ac:dyDescent="0.3">
      <c r="A27" s="337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7">
        <v>2020</v>
      </c>
      <c r="M27" s="267">
        <v>2021</v>
      </c>
      <c r="N27" s="133">
        <v>2022</v>
      </c>
      <c r="O27" s="335"/>
      <c r="Q27" s="340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5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176">
        <v>2018</v>
      </c>
      <c r="AP27" s="135">
        <v>2019</v>
      </c>
      <c r="AQ27" s="135">
        <v>2020</v>
      </c>
      <c r="AR27" s="135">
        <v>2021</v>
      </c>
      <c r="AS27" s="133">
        <v>2022</v>
      </c>
      <c r="AT27" s="335"/>
      <c r="AW27" s="105"/>
    </row>
    <row r="28" spans="1:49" ht="3" customHeight="1" thickBot="1" x14ac:dyDescent="0.3">
      <c r="A28" s="299" t="s">
        <v>89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0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298"/>
      <c r="AA28" s="298"/>
      <c r="AB28" s="298"/>
      <c r="AC28" s="298"/>
      <c r="AD28" s="301"/>
      <c r="AE28" s="302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0"/>
      <c r="AW28" s="105"/>
    </row>
    <row r="29" spans="1:49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12">
        <v>99662.009999999951</v>
      </c>
      <c r="O29" s="61">
        <f>IF(N29="","",(N29-M29)/M29)</f>
        <v>-6.2718709839421349E-2</v>
      </c>
      <c r="Q29" s="109" t="s">
        <v>73</v>
      </c>
      <c r="R29" s="39">
        <v>23270.865999999998</v>
      </c>
      <c r="S29" s="153">
        <v>22495.121000000003</v>
      </c>
      <c r="T29" s="153">
        <v>24799.759999999984</v>
      </c>
      <c r="U29" s="153">
        <v>25615.480000000018</v>
      </c>
      <c r="V29" s="153">
        <v>29400.613000000012</v>
      </c>
      <c r="W29" s="153">
        <v>25803.076000000012</v>
      </c>
      <c r="X29" s="153">
        <v>26846.136999999999</v>
      </c>
      <c r="Y29" s="153">
        <v>26379.177</v>
      </c>
      <c r="Z29" s="153">
        <v>31298.861000000001</v>
      </c>
      <c r="AA29" s="153">
        <v>31619.378999999994</v>
      </c>
      <c r="AB29" s="153">
        <v>28181.773000000012</v>
      </c>
      <c r="AC29" s="153">
        <v>29969.556000000044</v>
      </c>
      <c r="AD29" s="112">
        <v>27861.701000000008</v>
      </c>
      <c r="AE29" s="61">
        <f>IF(AD29="","",(AD29-AC29)/AC29)</f>
        <v>-7.0333207472277295E-2</v>
      </c>
      <c r="AG29" s="197">
        <f t="shared" ref="AG29:AS44" si="21">(R29/B29)*10</f>
        <v>2.7191842704023532</v>
      </c>
      <c r="AH29" s="156">
        <f t="shared" si="21"/>
        <v>2.7800309700828514</v>
      </c>
      <c r="AI29" s="156">
        <f t="shared" si="21"/>
        <v>1.9785027216642543</v>
      </c>
      <c r="AJ29" s="156">
        <f t="shared" si="21"/>
        <v>2.1318199900464254</v>
      </c>
      <c r="AK29" s="156">
        <f t="shared" si="21"/>
        <v>2.8836241613634588</v>
      </c>
      <c r="AL29" s="156">
        <f t="shared" si="21"/>
        <v>2.8113968285340656</v>
      </c>
      <c r="AM29" s="156">
        <f t="shared" si="21"/>
        <v>2.849648832409958</v>
      </c>
      <c r="AN29" s="156">
        <f t="shared" si="21"/>
        <v>2.7402501496381166</v>
      </c>
      <c r="AO29" s="156">
        <f t="shared" si="21"/>
        <v>2.5088253749107055</v>
      </c>
      <c r="AP29" s="156">
        <f t="shared" si="21"/>
        <v>2.713367743379365</v>
      </c>
      <c r="AQ29" s="156">
        <f t="shared" si="21"/>
        <v>2.7634057686437541</v>
      </c>
      <c r="AR29" s="156">
        <f t="shared" si="21"/>
        <v>2.8185167159702846</v>
      </c>
      <c r="AS29" s="156">
        <f t="shared" si="21"/>
        <v>2.7956190127010307</v>
      </c>
      <c r="AT29" s="61">
        <f t="shared" ref="AT29" si="22">IF(AS29="","",(AS29-AR29)/AR29)</f>
        <v>-8.1240260664451197E-3</v>
      </c>
      <c r="AW29" s="105"/>
    </row>
    <row r="30" spans="1:49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19">
        <v>107954.54000000001</v>
      </c>
      <c r="O30" s="52">
        <f t="shared" ref="O30:O45" si="23">IF(N30="","",(N30-M30)/M30)</f>
        <v>-2.6465234456901108E-2</v>
      </c>
      <c r="Q30" s="109" t="s">
        <v>74</v>
      </c>
      <c r="R30" s="19">
        <v>24769.378999999986</v>
      </c>
      <c r="S30" s="154">
        <v>26090.180999999997</v>
      </c>
      <c r="T30" s="154">
        <v>26845.964000000011</v>
      </c>
      <c r="U30" s="154">
        <v>29407.368999999981</v>
      </c>
      <c r="V30" s="154">
        <v>29868.044999999998</v>
      </c>
      <c r="W30" s="154">
        <v>27835.92599999997</v>
      </c>
      <c r="X30" s="154">
        <v>29206.410000000018</v>
      </c>
      <c r="Y30" s="154">
        <v>26234.001999999982</v>
      </c>
      <c r="Z30" s="154">
        <v>31644.39</v>
      </c>
      <c r="AA30" s="154">
        <v>32055.040000000023</v>
      </c>
      <c r="AB30" s="154">
        <v>26905.675000000007</v>
      </c>
      <c r="AC30" s="154">
        <v>29964.09199999999</v>
      </c>
      <c r="AD30" s="119">
        <v>30841.535000000025</v>
      </c>
      <c r="AE30" s="52">
        <f t="shared" ref="AE30:AE45" si="24">IF(AD30="","",(AD30-AC30)/AC30)</f>
        <v>2.9283149978315243E-2</v>
      </c>
      <c r="AG30" s="198">
        <f t="shared" si="21"/>
        <v>2.7879398375187985</v>
      </c>
      <c r="AH30" s="157">
        <f t="shared" si="21"/>
        <v>2.0427271510143492</v>
      </c>
      <c r="AI30" s="157">
        <f t="shared" si="21"/>
        <v>2.0896835533292704</v>
      </c>
      <c r="AJ30" s="157">
        <f t="shared" si="21"/>
        <v>1.9668833753855519</v>
      </c>
      <c r="AK30" s="157">
        <f t="shared" si="21"/>
        <v>2.7208012815111413</v>
      </c>
      <c r="AL30" s="157">
        <f t="shared" si="21"/>
        <v>2.8186535496385967</v>
      </c>
      <c r="AM30" s="157">
        <f t="shared" si="21"/>
        <v>2.5500559099287456</v>
      </c>
      <c r="AN30" s="157">
        <f t="shared" si="21"/>
        <v>2.5589202711163801</v>
      </c>
      <c r="AO30" s="157">
        <f t="shared" si="21"/>
        <v>2.135369876877645</v>
      </c>
      <c r="AP30" s="157">
        <f t="shared" si="21"/>
        <v>2.795967218099392</v>
      </c>
      <c r="AQ30" s="157">
        <f t="shared" si="21"/>
        <v>2.5867100565456687</v>
      </c>
      <c r="AR30" s="157">
        <f t="shared" si="21"/>
        <v>2.702163825618805</v>
      </c>
      <c r="AS30" s="157">
        <f t="shared" ref="AS30" si="25">(AD30/N30)*10</f>
        <v>2.8569002285591716</v>
      </c>
      <c r="AT30" s="52">
        <f t="shared" ref="AT30" si="26">IF(AS30="","",(AS30-AR30)/AR30)</f>
        <v>5.7263886620542499E-2</v>
      </c>
      <c r="AW30" s="105"/>
    </row>
    <row r="31" spans="1:49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19">
        <v>140955.29999999987</v>
      </c>
      <c r="O31" s="52">
        <f t="shared" si="23"/>
        <v>-8.6472452201364056E-2</v>
      </c>
      <c r="Q31" s="109" t="s">
        <v>75</v>
      </c>
      <c r="R31" s="19">
        <v>34176.324999999983</v>
      </c>
      <c r="S31" s="154">
        <v>30181.553999999996</v>
      </c>
      <c r="T31" s="154">
        <v>34669.633000000002</v>
      </c>
      <c r="U31" s="154">
        <v>29423.860999999994</v>
      </c>
      <c r="V31" s="154">
        <v>29544.088000000018</v>
      </c>
      <c r="W31" s="154">
        <v>34831.201999999983</v>
      </c>
      <c r="X31" s="154">
        <v>34959.243999999999</v>
      </c>
      <c r="Y31" s="154">
        <v>36752.83499999997</v>
      </c>
      <c r="Z31" s="154">
        <v>36699.917000000001</v>
      </c>
      <c r="AA31" s="154">
        <v>35665.698999999964</v>
      </c>
      <c r="AB31" s="154">
        <v>30966.271999999997</v>
      </c>
      <c r="AC31" s="154">
        <v>41575.407999999974</v>
      </c>
      <c r="AD31" s="119">
        <v>38743.379000000023</v>
      </c>
      <c r="AE31" s="52">
        <f t="shared" si="24"/>
        <v>-6.8117888343992988E-2</v>
      </c>
      <c r="AG31" s="198">
        <f t="shared" si="21"/>
        <v>2.0964781146598703</v>
      </c>
      <c r="AH31" s="157">
        <f t="shared" si="21"/>
        <v>2.4308336581123937</v>
      </c>
      <c r="AI31" s="157">
        <f t="shared" si="21"/>
        <v>1.9152653234034593</v>
      </c>
      <c r="AJ31" s="157">
        <f t="shared" si="21"/>
        <v>2.2929730300085991</v>
      </c>
      <c r="AK31" s="157">
        <f t="shared" si="21"/>
        <v>2.7059927155303445</v>
      </c>
      <c r="AL31" s="157">
        <f t="shared" si="21"/>
        <v>2.7063088774745574</v>
      </c>
      <c r="AM31" s="157">
        <f t="shared" si="21"/>
        <v>2.0927770392969895</v>
      </c>
      <c r="AN31" s="157">
        <f t="shared" si="21"/>
        <v>2.8047938509619263</v>
      </c>
      <c r="AO31" s="157">
        <f t="shared" si="21"/>
        <v>2.691589892008329</v>
      </c>
      <c r="AP31" s="157">
        <f t="shared" si="21"/>
        <v>2.7142155595131729</v>
      </c>
      <c r="AQ31" s="157">
        <f t="shared" si="21"/>
        <v>2.6248636127218381</v>
      </c>
      <c r="AR31" s="157">
        <f t="shared" si="21"/>
        <v>2.6944911272557897</v>
      </c>
      <c r="AS31" s="157">
        <f t="shared" ref="AS31" si="27">(AD31/N31)*10</f>
        <v>2.7486287496816408</v>
      </c>
      <c r="AT31" s="52">
        <f t="shared" ref="AT31" si="28">IF(AS31="","",(AS31-AR31)/AR31)</f>
        <v>2.0091965372692751E-2</v>
      </c>
      <c r="AW31" s="105"/>
    </row>
    <row r="32" spans="1:49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19">
        <v>133318.4399999998</v>
      </c>
      <c r="O32" s="52">
        <f t="shared" si="23"/>
        <v>-2.5202025076555702E-2</v>
      </c>
      <c r="Q32" s="109" t="s">
        <v>76</v>
      </c>
      <c r="R32" s="19">
        <v>29571.834999999992</v>
      </c>
      <c r="S32" s="154">
        <v>27556.182000000004</v>
      </c>
      <c r="T32" s="154">
        <v>27462.67</v>
      </c>
      <c r="U32" s="154">
        <v>33693.252999999975</v>
      </c>
      <c r="V32" s="154">
        <v>31434.276000000013</v>
      </c>
      <c r="W32" s="154">
        <v>35272.59899999998</v>
      </c>
      <c r="X32" s="154">
        <v>32738.878999999994</v>
      </c>
      <c r="Y32" s="154">
        <v>32002.925999999999</v>
      </c>
      <c r="Z32" s="154">
        <v>37177.171999999999</v>
      </c>
      <c r="AA32" s="154">
        <v>34138.758999999991</v>
      </c>
      <c r="AB32" s="154">
        <v>27197.232999999986</v>
      </c>
      <c r="AC32" s="154">
        <v>36264.787000000062</v>
      </c>
      <c r="AD32" s="119">
        <v>35029.300000000032</v>
      </c>
      <c r="AE32" s="52">
        <f t="shared" si="24"/>
        <v>-3.4068502870291999E-2</v>
      </c>
      <c r="AG32" s="198">
        <f t="shared" si="21"/>
        <v>2.2914270225780289</v>
      </c>
      <c r="AH32" s="157">
        <f t="shared" si="21"/>
        <v>1.9145717289185553</v>
      </c>
      <c r="AI32" s="157">
        <f t="shared" si="21"/>
        <v>2.1035922277296368</v>
      </c>
      <c r="AJ32" s="157">
        <f t="shared" si="21"/>
        <v>2.004869476200021</v>
      </c>
      <c r="AK32" s="157">
        <f t="shared" si="21"/>
        <v>2.7051742263548508</v>
      </c>
      <c r="AL32" s="157">
        <f t="shared" si="21"/>
        <v>2.7930772105810764</v>
      </c>
      <c r="AM32" s="157">
        <f t="shared" si="21"/>
        <v>2.0109938298336294</v>
      </c>
      <c r="AN32" s="157">
        <f t="shared" si="21"/>
        <v>2.3678384891138591</v>
      </c>
      <c r="AO32" s="157">
        <f t="shared" si="21"/>
        <v>2.2640842936783332</v>
      </c>
      <c r="AP32" s="157">
        <f t="shared" si="21"/>
        <v>2.578341806144997</v>
      </c>
      <c r="AQ32" s="157">
        <f t="shared" si="21"/>
        <v>2.6090495071464521</v>
      </c>
      <c r="AR32" s="157">
        <f t="shared" si="21"/>
        <v>2.6516092544009791</v>
      </c>
      <c r="AS32" s="157">
        <f t="shared" ref="AS32" si="29">(AD32/N32)*10</f>
        <v>2.6274909907436723</v>
      </c>
      <c r="AT32" s="52">
        <f t="shared" ref="AT32" si="30">IF(AS32="","",(AS32-AR32)/AR32)</f>
        <v>-9.0957080562593141E-3</v>
      </c>
      <c r="AW32" s="105"/>
    </row>
    <row r="33" spans="1:49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19">
        <v>131278.76999999996</v>
      </c>
      <c r="O33" s="52">
        <f t="shared" si="23"/>
        <v>1.2307111007439343E-2</v>
      </c>
      <c r="Q33" s="109" t="s">
        <v>77</v>
      </c>
      <c r="R33" s="19">
        <v>29004.790999999972</v>
      </c>
      <c r="S33" s="154">
        <v>32396.498</v>
      </c>
      <c r="T33" s="154">
        <v>31705.719999999998</v>
      </c>
      <c r="U33" s="154">
        <v>31122.389999999996</v>
      </c>
      <c r="V33" s="154">
        <v>31058.100000000006</v>
      </c>
      <c r="W33" s="154">
        <v>31539.86900000001</v>
      </c>
      <c r="X33" s="154">
        <v>33068.363999999994</v>
      </c>
      <c r="Y33" s="154">
        <v>35573.933999999957</v>
      </c>
      <c r="Z33" s="154">
        <v>34606.108999999997</v>
      </c>
      <c r="AA33" s="154">
        <v>36493.042000000009</v>
      </c>
      <c r="AB33" s="154">
        <v>28939.759999999998</v>
      </c>
      <c r="AC33" s="154">
        <v>35107.968000000023</v>
      </c>
      <c r="AD33" s="119">
        <v>34709.16200000004</v>
      </c>
      <c r="AE33" s="52">
        <f t="shared" si="24"/>
        <v>-1.1359415617559583E-2</v>
      </c>
      <c r="AG33" s="198">
        <f t="shared" si="21"/>
        <v>2.4552842575993914</v>
      </c>
      <c r="AH33" s="157">
        <f t="shared" si="21"/>
        <v>2.2012427902355096</v>
      </c>
      <c r="AI33" s="157">
        <f t="shared" si="21"/>
        <v>1.8923654382954234</v>
      </c>
      <c r="AJ33" s="157">
        <f t="shared" si="21"/>
        <v>2.3594416740317734</v>
      </c>
      <c r="AK33" s="157">
        <f t="shared" si="21"/>
        <v>2.6818729356906932</v>
      </c>
      <c r="AL33" s="157">
        <f t="shared" si="21"/>
        <v>2.7474026310017368</v>
      </c>
      <c r="AM33" s="157">
        <f t="shared" si="21"/>
        <v>2.3909894211379137</v>
      </c>
      <c r="AN33" s="157">
        <f t="shared" si="21"/>
        <v>2.6441904855347453</v>
      </c>
      <c r="AO33" s="157">
        <f t="shared" si="21"/>
        <v>2.4025006171809284</v>
      </c>
      <c r="AP33" s="157">
        <f t="shared" si="21"/>
        <v>2.5432874794546838</v>
      </c>
      <c r="AQ33" s="157">
        <f t="shared" si="21"/>
        <v>2.5567507968930014</v>
      </c>
      <c r="AR33" s="157">
        <f t="shared" si="21"/>
        <v>2.7072195800906469</v>
      </c>
      <c r="AS33" s="157">
        <f t="shared" ref="AS33" si="31">(AD33/N33)*10</f>
        <v>2.6439280319277865</v>
      </c>
      <c r="AT33" s="52">
        <f t="shared" ref="AT33" si="32">IF(AS33="","",(AS33-AR33)/AR33)</f>
        <v>-2.3378801124340719E-2</v>
      </c>
      <c r="AW33" s="105"/>
    </row>
    <row r="34" spans="1:49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19">
        <v>123420.86000000006</v>
      </c>
      <c r="O34" s="52">
        <f t="shared" si="23"/>
        <v>-9.4835656098030283E-2</v>
      </c>
      <c r="Q34" s="109" t="s">
        <v>78</v>
      </c>
      <c r="R34" s="19">
        <v>28421.635000000002</v>
      </c>
      <c r="S34" s="154">
        <v>31101.468000000008</v>
      </c>
      <c r="T34" s="154">
        <v>27821.58</v>
      </c>
      <c r="U34" s="154">
        <v>30041.770000000019</v>
      </c>
      <c r="V34" s="154">
        <v>29496.788000000015</v>
      </c>
      <c r="W34" s="154">
        <v>31068.588000000022</v>
      </c>
      <c r="X34" s="154">
        <v>31963.873999999989</v>
      </c>
      <c r="Y34" s="154">
        <v>36419.877999999997</v>
      </c>
      <c r="Z34" s="154">
        <v>35474.750999999997</v>
      </c>
      <c r="AA34" s="154">
        <v>29960.277999999991</v>
      </c>
      <c r="AB34" s="154">
        <v>34243.893000000018</v>
      </c>
      <c r="AC34" s="154">
        <v>37052.935999999958</v>
      </c>
      <c r="AD34" s="119">
        <v>32148.368000000009</v>
      </c>
      <c r="AE34" s="52">
        <f t="shared" si="24"/>
        <v>-0.13236651476147407</v>
      </c>
      <c r="AG34" s="198">
        <f t="shared" si="21"/>
        <v>2.1020165625234823</v>
      </c>
      <c r="AH34" s="157">
        <f t="shared" si="21"/>
        <v>1.7740098041642658</v>
      </c>
      <c r="AI34" s="157">
        <f t="shared" si="21"/>
        <v>2.354680177351006</v>
      </c>
      <c r="AJ34" s="157">
        <f t="shared" si="21"/>
        <v>1.9712545810595916</v>
      </c>
      <c r="AK34" s="157">
        <f t="shared" si="21"/>
        <v>2.5708010782503732</v>
      </c>
      <c r="AL34" s="157">
        <f t="shared" si="21"/>
        <v>2.691606613908089</v>
      </c>
      <c r="AM34" s="157">
        <f t="shared" si="21"/>
        <v>2.5245321454200687</v>
      </c>
      <c r="AN34" s="157">
        <f t="shared" si="21"/>
        <v>2.3212555829506831</v>
      </c>
      <c r="AO34" s="157">
        <f t="shared" si="21"/>
        <v>2.4196352167128494</v>
      </c>
      <c r="AP34" s="157">
        <f t="shared" si="21"/>
        <v>2.6077093653063175</v>
      </c>
      <c r="AQ34" s="157">
        <f t="shared" si="21"/>
        <v>2.6111078111666934</v>
      </c>
      <c r="AR34" s="157">
        <f t="shared" si="21"/>
        <v>2.7174495870537294</v>
      </c>
      <c r="AS34" s="157">
        <f t="shared" ref="AS34" si="33">(AD34/N34)*10</f>
        <v>2.6047758863453065</v>
      </c>
      <c r="AT34" s="52">
        <f t="shared" ref="AT34" si="34">IF(AS34="","",(AS34-AR34)/AR34)</f>
        <v>-4.1463032560094031E-2</v>
      </c>
      <c r="AW34" s="105"/>
    </row>
    <row r="35" spans="1:49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19">
        <v>133655.91000000009</v>
      </c>
      <c r="O35" s="52">
        <f t="shared" si="23"/>
        <v>0.113984078525029</v>
      </c>
      <c r="Q35" s="109" t="s">
        <v>79</v>
      </c>
      <c r="R35" s="19">
        <v>32779.412000000004</v>
      </c>
      <c r="S35" s="154">
        <v>32399.374999999993</v>
      </c>
      <c r="T35" s="154">
        <v>32672.658999999996</v>
      </c>
      <c r="U35" s="154">
        <v>33859.816999999988</v>
      </c>
      <c r="V35" s="154">
        <v>36267.96699999999</v>
      </c>
      <c r="W35" s="154">
        <v>36630.704999999973</v>
      </c>
      <c r="X35" s="154">
        <v>36275.366999999962</v>
      </c>
      <c r="Y35" s="154">
        <v>35138.28200000005</v>
      </c>
      <c r="Z35" s="154">
        <v>35499.514000000003</v>
      </c>
      <c r="AA35" s="154">
        <v>41925.194999999985</v>
      </c>
      <c r="AB35" s="154">
        <v>39852.698999999964</v>
      </c>
      <c r="AC35" s="154">
        <v>35007.287999999979</v>
      </c>
      <c r="AD35" s="119">
        <v>34268.687999999987</v>
      </c>
      <c r="AE35" s="52">
        <f t="shared" si="24"/>
        <v>-2.1098463839872194E-2</v>
      </c>
      <c r="AG35" s="198">
        <f t="shared" si="21"/>
        <v>2.5730718413288924</v>
      </c>
      <c r="AH35" s="157">
        <f t="shared" si="21"/>
        <v>2.1152117341675951</v>
      </c>
      <c r="AI35" s="157">
        <f t="shared" si="21"/>
        <v>2.0786182429808124</v>
      </c>
      <c r="AJ35" s="157">
        <f t="shared" si="21"/>
        <v>2.2082312689324564</v>
      </c>
      <c r="AK35" s="157">
        <f t="shared" si="21"/>
        <v>2.8364029516511247</v>
      </c>
      <c r="AL35" s="157">
        <f t="shared" si="21"/>
        <v>2.9159914494554884</v>
      </c>
      <c r="AM35" s="157">
        <f t="shared" si="21"/>
        <v>2.6482236092860245</v>
      </c>
      <c r="AN35" s="157">
        <f t="shared" si="21"/>
        <v>2.4414298807413699</v>
      </c>
      <c r="AO35" s="157">
        <f t="shared" si="21"/>
        <v>2.5776024338708856</v>
      </c>
      <c r="AP35" s="157">
        <f t="shared" si="21"/>
        <v>2.962909422884465</v>
      </c>
      <c r="AQ35" s="157">
        <f t="shared" si="21"/>
        <v>2.6702840031607016</v>
      </c>
      <c r="AR35" s="157">
        <f t="shared" si="21"/>
        <v>2.9177581046988688</v>
      </c>
      <c r="AS35" s="157">
        <f t="shared" ref="AS35" si="35">(AD35/N35)*10</f>
        <v>2.5639485751135109</v>
      </c>
      <c r="AT35" s="52">
        <f t="shared" ref="AT35" si="36">IF(AS35="","",(AS35-AR35)/AR35)</f>
        <v>-0.12126074776917575</v>
      </c>
      <c r="AW35" s="105"/>
    </row>
    <row r="36" spans="1:49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19">
        <v>110316.34999999995</v>
      </c>
      <c r="O36" s="52">
        <f t="shared" si="23"/>
        <v>0.2286259949643818</v>
      </c>
      <c r="Q36" s="109" t="s">
        <v>80</v>
      </c>
      <c r="R36" s="19">
        <v>21851.23599999999</v>
      </c>
      <c r="S36" s="154">
        <v>23756.94100000001</v>
      </c>
      <c r="T36" s="154">
        <v>26722.863000000001</v>
      </c>
      <c r="U36" s="154">
        <v>25745.833000000013</v>
      </c>
      <c r="V36" s="154">
        <v>21196.857</v>
      </c>
      <c r="W36" s="154">
        <v>23742.381999999994</v>
      </c>
      <c r="X36" s="154">
        <v>27458.442999999999</v>
      </c>
      <c r="Y36" s="154">
        <v>27213.074000000004</v>
      </c>
      <c r="Z36" s="154">
        <v>30488.754000000001</v>
      </c>
      <c r="AA36" s="154">
        <v>28270.806999999997</v>
      </c>
      <c r="AB36" s="154">
        <v>25817.175000000007</v>
      </c>
      <c r="AC36" s="154">
        <v>25658.437000000005</v>
      </c>
      <c r="AD36" s="119">
        <v>30323.624999999985</v>
      </c>
      <c r="AE36" s="52">
        <f t="shared" si="24"/>
        <v>0.18181886916962164</v>
      </c>
      <c r="AG36" s="198">
        <f t="shared" si="21"/>
        <v>2.596858038930463</v>
      </c>
      <c r="AH36" s="157">
        <f t="shared" si="21"/>
        <v>2.5390380338304137</v>
      </c>
      <c r="AI36" s="157">
        <f t="shared" si="21"/>
        <v>2.4369051446930676</v>
      </c>
      <c r="AJ36" s="157">
        <f t="shared" si="21"/>
        <v>3.0047628823362675</v>
      </c>
      <c r="AK36" s="157">
        <f t="shared" si="21"/>
        <v>2.8217482283915563</v>
      </c>
      <c r="AL36" s="157">
        <f t="shared" si="21"/>
        <v>3.0548593316653818</v>
      </c>
      <c r="AM36" s="157">
        <f t="shared" si="21"/>
        <v>2.4088946240090925</v>
      </c>
      <c r="AN36" s="157">
        <f t="shared" si="21"/>
        <v>2.4788911781300693</v>
      </c>
      <c r="AO36" s="157">
        <f t="shared" si="21"/>
        <v>2.6460630977752024</v>
      </c>
      <c r="AP36" s="157">
        <f t="shared" si="21"/>
        <v>2.7962553403787336</v>
      </c>
      <c r="AQ36" s="157">
        <f t="shared" si="21"/>
        <v>2.8847610738564002</v>
      </c>
      <c r="AR36" s="157">
        <f t="shared" si="21"/>
        <v>2.8576564297455391</v>
      </c>
      <c r="AS36" s="157">
        <f t="shared" ref="AS36" si="37">(AD36/N36)*10</f>
        <v>2.7487879176568115</v>
      </c>
      <c r="AT36" s="52">
        <f t="shared" ref="AT36" si="38">IF(AS36="","",(AS36-AR36)/AR36)</f>
        <v>-3.8097131256055801E-2</v>
      </c>
      <c r="AW36" s="105"/>
    </row>
    <row r="37" spans="1:49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19"/>
      <c r="O37" s="52" t="str">
        <f t="shared" si="23"/>
        <v/>
      </c>
      <c r="Q37" s="109" t="s">
        <v>81</v>
      </c>
      <c r="R37" s="19">
        <v>36869.314999999995</v>
      </c>
      <c r="S37" s="154">
        <v>38144.778000000013</v>
      </c>
      <c r="T37" s="154">
        <v>35747.971000000005</v>
      </c>
      <c r="U37" s="154">
        <v>35405.063999999991</v>
      </c>
      <c r="V37" s="154">
        <v>39468.506000000016</v>
      </c>
      <c r="W37" s="154">
        <v>36656.012999999941</v>
      </c>
      <c r="X37" s="154">
        <v>39730.441999999974</v>
      </c>
      <c r="Y37" s="154">
        <v>38905.268000000018</v>
      </c>
      <c r="Z37" s="154">
        <v>37110.972999999998</v>
      </c>
      <c r="AA37" s="154">
        <v>44437.182000000023</v>
      </c>
      <c r="AB37" s="154">
        <v>35516.305999999968</v>
      </c>
      <c r="AC37" s="154">
        <v>38379.319000000003</v>
      </c>
      <c r="AD37" s="119"/>
      <c r="AE37" s="52" t="str">
        <f t="shared" si="24"/>
        <v/>
      </c>
      <c r="AG37" s="198">
        <f t="shared" si="21"/>
        <v>2.6609147163514684</v>
      </c>
      <c r="AH37" s="157">
        <f t="shared" si="21"/>
        <v>2.4477706740286518</v>
      </c>
      <c r="AI37" s="157">
        <f t="shared" si="21"/>
        <v>2.1417496349682335</v>
      </c>
      <c r="AJ37" s="157">
        <f t="shared" si="21"/>
        <v>2.5106144445623939</v>
      </c>
      <c r="AK37" s="157">
        <f t="shared" si="21"/>
        <v>3.1842521435822113</v>
      </c>
      <c r="AL37" s="157">
        <f t="shared" si="21"/>
        <v>3.3649454435831103</v>
      </c>
      <c r="AM37" s="157">
        <f t="shared" si="21"/>
        <v>2.7034880868546924</v>
      </c>
      <c r="AN37" s="157">
        <f t="shared" si="21"/>
        <v>2.6358170139749189</v>
      </c>
      <c r="AO37" s="157">
        <f t="shared" si="21"/>
        <v>3.1656773651131371</v>
      </c>
      <c r="AP37" s="157">
        <f t="shared" si="21"/>
        <v>3.2745226936823624</v>
      </c>
      <c r="AQ37" s="157">
        <f t="shared" si="21"/>
        <v>2.8372562827357921</v>
      </c>
      <c r="AR37" s="157">
        <f t="shared" si="21"/>
        <v>3.0130879305787333</v>
      </c>
      <c r="AS37" s="157"/>
      <c r="AT37" s="52"/>
      <c r="AW37" s="105"/>
    </row>
    <row r="38" spans="1:49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19"/>
      <c r="O38" s="52" t="str">
        <f t="shared" si="23"/>
        <v/>
      </c>
      <c r="Q38" s="109" t="s">
        <v>82</v>
      </c>
      <c r="R38" s="19">
        <v>39727.941999999974</v>
      </c>
      <c r="S38" s="154">
        <v>40734.826999999983</v>
      </c>
      <c r="T38" s="154">
        <v>48266.111999999994</v>
      </c>
      <c r="U38" s="154">
        <v>48573.176999999916</v>
      </c>
      <c r="V38" s="154">
        <v>47199.009999999987</v>
      </c>
      <c r="W38" s="154">
        <v>49361.275999999947</v>
      </c>
      <c r="X38" s="154">
        <v>45412.628000000033</v>
      </c>
      <c r="Y38" s="154">
        <v>51801.627999999968</v>
      </c>
      <c r="Z38" s="154">
        <v>54582.834000000003</v>
      </c>
      <c r="AA38" s="154">
        <v>54939.106999999975</v>
      </c>
      <c r="AB38" s="154">
        <v>39610.614999999998</v>
      </c>
      <c r="AC38" s="154">
        <v>40227.44400000004</v>
      </c>
      <c r="AD38" s="119"/>
      <c r="AE38" s="52" t="str">
        <f t="shared" si="24"/>
        <v/>
      </c>
      <c r="AG38" s="198">
        <f t="shared" si="21"/>
        <v>3.2539314368583776</v>
      </c>
      <c r="AH38" s="157">
        <f t="shared" si="21"/>
        <v>3.1337083285605001</v>
      </c>
      <c r="AI38" s="157">
        <f t="shared" si="21"/>
        <v>2.2562326611474677</v>
      </c>
      <c r="AJ38" s="157">
        <f t="shared" si="21"/>
        <v>3.3901116276712977</v>
      </c>
      <c r="AK38" s="157">
        <f t="shared" si="21"/>
        <v>3.3140091652530894</v>
      </c>
      <c r="AL38" s="157">
        <f t="shared" si="21"/>
        <v>3.4292885910740196</v>
      </c>
      <c r="AM38" s="157">
        <f t="shared" si="21"/>
        <v>3.2799387414257781</v>
      </c>
      <c r="AN38" s="157">
        <f t="shared" si="21"/>
        <v>3.0212068642228891</v>
      </c>
      <c r="AO38" s="157">
        <f t="shared" si="21"/>
        <v>3.2532448061198354</v>
      </c>
      <c r="AP38" s="157">
        <f t="shared" si="21"/>
        <v>3.4008016340950329</v>
      </c>
      <c r="AQ38" s="157">
        <f t="shared" si="21"/>
        <v>3.1623807399392989</v>
      </c>
      <c r="AR38" s="157">
        <f t="shared" si="21"/>
        <v>3.1617372629813776</v>
      </c>
      <c r="AS38" s="157"/>
      <c r="AT38" s="52"/>
      <c r="AW38" s="105"/>
    </row>
    <row r="39" spans="1:49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19"/>
      <c r="O39" s="52" t="str">
        <f t="shared" si="23"/>
        <v/>
      </c>
      <c r="Q39" s="109" t="s">
        <v>83</v>
      </c>
      <c r="R39" s="19">
        <v>50334.872000000032</v>
      </c>
      <c r="S39" s="154">
        <v>48986.57900000002</v>
      </c>
      <c r="T39" s="154">
        <v>51362.042000000016</v>
      </c>
      <c r="U39" s="154">
        <v>51289.855999999963</v>
      </c>
      <c r="V39" s="154">
        <v>48284.936000000031</v>
      </c>
      <c r="W39" s="154">
        <v>53105.856999999989</v>
      </c>
      <c r="X39" s="154">
        <v>59549.020999999986</v>
      </c>
      <c r="Y39" s="154">
        <v>59908.970000000067</v>
      </c>
      <c r="Z39" s="154">
        <v>53697.078000000001</v>
      </c>
      <c r="AA39" s="154">
        <v>48381.740000000013</v>
      </c>
      <c r="AB39" s="154">
        <v>43825.39899999999</v>
      </c>
      <c r="AC39" s="154">
        <v>46964.612000000016</v>
      </c>
      <c r="AD39" s="119"/>
      <c r="AE39" s="52" t="str">
        <f t="shared" si="24"/>
        <v/>
      </c>
      <c r="AG39" s="198">
        <f t="shared" si="21"/>
        <v>3.2414904621629503</v>
      </c>
      <c r="AH39" s="157">
        <f t="shared" si="21"/>
        <v>2.5668080317411479</v>
      </c>
      <c r="AI39" s="157">
        <f t="shared" ref="AI39:AQ41" si="39">IF(T39="","",(T39/D39)*10)</f>
        <v>3.1227660965473962</v>
      </c>
      <c r="AJ39" s="157">
        <f t="shared" si="39"/>
        <v>3.2923693141074821</v>
      </c>
      <c r="AK39" s="157">
        <f t="shared" si="39"/>
        <v>3.4202920027254784</v>
      </c>
      <c r="AL39" s="157">
        <f t="shared" si="39"/>
        <v>3.4483133730908344</v>
      </c>
      <c r="AM39" s="157">
        <f t="shared" si="39"/>
        <v>3.0834533940913951</v>
      </c>
      <c r="AN39" s="157">
        <f t="shared" si="39"/>
        <v>2.9683270442133765</v>
      </c>
      <c r="AO39" s="157">
        <f t="shared" si="39"/>
        <v>3.3181225695901304</v>
      </c>
      <c r="AP39" s="157">
        <f t="shared" si="39"/>
        <v>3.2080125021789963</v>
      </c>
      <c r="AQ39" s="157">
        <f t="shared" si="39"/>
        <v>3.0872727608300847</v>
      </c>
      <c r="AR39" s="157">
        <f>IF(AC39="","",(AC39/M39)*10)</f>
        <v>3.0523879633076105</v>
      </c>
      <c r="AS39" s="157"/>
      <c r="AT39" s="52"/>
      <c r="AW39" s="105"/>
    </row>
    <row r="40" spans="1:49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19"/>
      <c r="O40" s="52" t="str">
        <f t="shared" si="23"/>
        <v/>
      </c>
      <c r="Q40" s="110" t="s">
        <v>84</v>
      </c>
      <c r="R40" s="19">
        <v>35379.044000000002</v>
      </c>
      <c r="S40" s="154">
        <v>37144.067999999992</v>
      </c>
      <c r="T40" s="154">
        <v>37986.12000000001</v>
      </c>
      <c r="U40" s="154">
        <v>33420.183999999987</v>
      </c>
      <c r="V40" s="154">
        <v>33733.983000000022</v>
      </c>
      <c r="W40" s="154">
        <v>36039.897999999965</v>
      </c>
      <c r="X40" s="154">
        <v>34055.992000000013</v>
      </c>
      <c r="Y40" s="154">
        <v>36034.477999999988</v>
      </c>
      <c r="Z40" s="154">
        <v>35921.741999999998</v>
      </c>
      <c r="AA40" s="154">
        <v>37043.72399999998</v>
      </c>
      <c r="AB40" s="154">
        <v>32897.341999999997</v>
      </c>
      <c r="AC40" s="154">
        <v>33474.04300000002</v>
      </c>
      <c r="AD40" s="119"/>
      <c r="AE40" s="52" t="str">
        <f t="shared" si="24"/>
        <v/>
      </c>
      <c r="AG40" s="198">
        <f t="shared" si="21"/>
        <v>2.3641849315690981</v>
      </c>
      <c r="AH40" s="157">
        <f t="shared" si="21"/>
        <v>2.3331363931299971</v>
      </c>
      <c r="AI40" s="157">
        <f t="shared" si="39"/>
        <v>1.8672394304510065</v>
      </c>
      <c r="AJ40" s="157">
        <f t="shared" si="39"/>
        <v>3.0775081161693092</v>
      </c>
      <c r="AK40" s="157">
        <f t="shared" si="39"/>
        <v>3.1734234355002373</v>
      </c>
      <c r="AL40" s="157">
        <f t="shared" si="39"/>
        <v>3.0922544640903604</v>
      </c>
      <c r="AM40" s="157">
        <f t="shared" si="39"/>
        <v>2.9933333802103839</v>
      </c>
      <c r="AN40" s="157">
        <f t="shared" si="39"/>
        <v>2.4409599211403106</v>
      </c>
      <c r="AO40" s="157">
        <f t="shared" si="39"/>
        <v>3.0553693343062638</v>
      </c>
      <c r="AP40" s="157">
        <f t="shared" si="39"/>
        <v>2.9890526462560034</v>
      </c>
      <c r="AQ40" s="157">
        <f t="shared" si="39"/>
        <v>3.0440906927318663</v>
      </c>
      <c r="AR40" s="157">
        <f>IF(AC40="","",(AC40/M40)*10)</f>
        <v>2.8814276072156284</v>
      </c>
      <c r="AS40" s="157"/>
      <c r="AT40" s="52"/>
      <c r="AW40" s="105"/>
    </row>
    <row r="41" spans="1:49" ht="20.100000000000001" customHeight="1" thickBot="1" x14ac:dyDescent="0.3">
      <c r="A41" s="35" t="str">
        <f>A19</f>
        <v>jan-ago</v>
      </c>
      <c r="B41" s="308">
        <f>SUM(B29:B36)</f>
        <v>931379.46</v>
      </c>
      <c r="C41" s="168">
        <f t="shared" ref="C41:N41" si="40">SUM(C29:C36)</f>
        <v>1045960.0399999999</v>
      </c>
      <c r="D41" s="168">
        <f t="shared" si="40"/>
        <v>1117927.19</v>
      </c>
      <c r="E41" s="168">
        <f t="shared" si="40"/>
        <v>1089372.24</v>
      </c>
      <c r="F41" s="168">
        <f t="shared" si="40"/>
        <v>870645.46999999986</v>
      </c>
      <c r="G41" s="168">
        <f t="shared" si="40"/>
        <v>879092.54999999981</v>
      </c>
      <c r="H41" s="168">
        <f t="shared" si="40"/>
        <v>1054472.5499999998</v>
      </c>
      <c r="I41" s="168">
        <f t="shared" si="40"/>
        <v>1010115.63</v>
      </c>
      <c r="J41" s="168">
        <f t="shared" si="40"/>
        <v>1117101.0900000001</v>
      </c>
      <c r="K41" s="168">
        <f t="shared" si="40"/>
        <v>995969.79999999981</v>
      </c>
      <c r="L41" s="168">
        <f t="shared" si="40"/>
        <v>911288.64999999991</v>
      </c>
      <c r="M41" s="168">
        <f t="shared" si="40"/>
        <v>984086.32</v>
      </c>
      <c r="N41" s="305">
        <f t="shared" si="40"/>
        <v>980562.17999999982</v>
      </c>
      <c r="O41" s="61">
        <f t="shared" si="23"/>
        <v>-3.5811289399898683E-3</v>
      </c>
      <c r="Q41" s="109"/>
      <c r="R41" s="308">
        <f>SUM(R29:R36)</f>
        <v>223845.47899999993</v>
      </c>
      <c r="S41" s="168">
        <f t="shared" ref="S41:AD41" si="41">SUM(S29:S36)</f>
        <v>225977.32000000004</v>
      </c>
      <c r="T41" s="168">
        <f t="shared" si="41"/>
        <v>232700.84899999999</v>
      </c>
      <c r="U41" s="168">
        <f t="shared" si="41"/>
        <v>238909.77299999996</v>
      </c>
      <c r="V41" s="168">
        <f t="shared" si="41"/>
        <v>238266.73400000003</v>
      </c>
      <c r="W41" s="168">
        <f t="shared" si="41"/>
        <v>246724.34699999995</v>
      </c>
      <c r="X41" s="168">
        <f t="shared" si="41"/>
        <v>252516.71799999996</v>
      </c>
      <c r="Y41" s="168">
        <f t="shared" si="41"/>
        <v>255714.10799999992</v>
      </c>
      <c r="Z41" s="168">
        <f t="shared" si="41"/>
        <v>272889.46799999999</v>
      </c>
      <c r="AA41" s="168">
        <f t="shared" si="41"/>
        <v>270128.19899999996</v>
      </c>
      <c r="AB41" s="168">
        <f t="shared" si="41"/>
        <v>242104.48</v>
      </c>
      <c r="AC41" s="168">
        <f t="shared" si="41"/>
        <v>270600.47200000007</v>
      </c>
      <c r="AD41" s="305">
        <f t="shared" si="41"/>
        <v>263925.75800000015</v>
      </c>
      <c r="AE41" s="57">
        <f t="shared" si="24"/>
        <v>-2.4666305829651021E-2</v>
      </c>
      <c r="AG41" s="199">
        <f t="shared" si="21"/>
        <v>2.4033757304461059</v>
      </c>
      <c r="AH41" s="173">
        <f t="shared" si="21"/>
        <v>2.1604775647069658</v>
      </c>
      <c r="AI41" s="173">
        <f t="shared" si="39"/>
        <v>2.0815385034154148</v>
      </c>
      <c r="AJ41" s="173">
        <f t="shared" si="39"/>
        <v>2.1930958420603774</v>
      </c>
      <c r="AK41" s="173">
        <f t="shared" si="39"/>
        <v>2.736667704708784</v>
      </c>
      <c r="AL41" s="173">
        <f t="shared" si="39"/>
        <v>2.806579887407759</v>
      </c>
      <c r="AM41" s="173">
        <f t="shared" si="39"/>
        <v>2.3947206401911552</v>
      </c>
      <c r="AN41" s="173">
        <f t="shared" si="39"/>
        <v>2.5315330285504039</v>
      </c>
      <c r="AO41" s="173">
        <f t="shared" si="39"/>
        <v>2.4428359299157067</v>
      </c>
      <c r="AP41" s="173">
        <f t="shared" si="39"/>
        <v>2.7122127498243422</v>
      </c>
      <c r="AQ41" s="173">
        <f t="shared" si="39"/>
        <v>2.6567266035849348</v>
      </c>
      <c r="AR41" s="173">
        <f>IF(AC41="","",(AC41/M41)*10)</f>
        <v>2.7497635776503841</v>
      </c>
      <c r="AS41" s="173">
        <f>IF(AD41="","",(AD41/N41)*10)</f>
        <v>2.6915759488092861</v>
      </c>
      <c r="AT41" s="61">
        <f t="shared" ref="AT41:AT42" si="42">IF(AS41="","",(AS41-AR41)/AR41)</f>
        <v>-2.1160957005190311E-2</v>
      </c>
      <c r="AW41" s="105"/>
    </row>
    <row r="42" spans="1:49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M42" si="43">SUM(E29:E31)</f>
        <v>397992.19999999995</v>
      </c>
      <c r="F42" s="154">
        <f t="shared" si="43"/>
        <v>320914.02999999997</v>
      </c>
      <c r="G42" s="154">
        <f t="shared" si="43"/>
        <v>319240.09999999998</v>
      </c>
      <c r="H42" s="154">
        <f t="shared" si="43"/>
        <v>375788.15999999986</v>
      </c>
      <c r="I42" s="154">
        <f t="shared" si="43"/>
        <v>329821.17</v>
      </c>
      <c r="J42" s="154">
        <f t="shared" si="43"/>
        <v>409296.98</v>
      </c>
      <c r="K42" s="154">
        <f t="shared" si="43"/>
        <v>362582.60999999987</v>
      </c>
      <c r="L42" s="154">
        <f t="shared" si="43"/>
        <v>323969.94999999995</v>
      </c>
      <c r="M42" s="154">
        <f t="shared" si="43"/>
        <v>371518.00999999989</v>
      </c>
      <c r="N42" s="154">
        <f t="shared" ref="N42" si="44">SUM(N29:N31)</f>
        <v>348571.84999999986</v>
      </c>
      <c r="O42" s="61">
        <f t="shared" si="23"/>
        <v>-6.1763250723699877E-2</v>
      </c>
      <c r="Q42" s="108" t="s">
        <v>85</v>
      </c>
      <c r="R42" s="19">
        <f>SUM(R29:R31)</f>
        <v>82216.569999999963</v>
      </c>
      <c r="S42" s="154">
        <f>SUM(S29:S31)</f>
        <v>78766.856</v>
      </c>
      <c r="T42" s="154">
        <f>SUM(T29:T31)</f>
        <v>86315.356999999989</v>
      </c>
      <c r="U42" s="154">
        <f t="shared" ref="U42:AD42" si="45">SUM(U29:U31)</f>
        <v>84446.709999999992</v>
      </c>
      <c r="V42" s="154">
        <f t="shared" si="45"/>
        <v>88812.746000000028</v>
      </c>
      <c r="W42" s="154">
        <f t="shared" si="45"/>
        <v>88470.203999999969</v>
      </c>
      <c r="X42" s="154">
        <f t="shared" si="45"/>
        <v>91011.791000000027</v>
      </c>
      <c r="Y42" s="154">
        <f t="shared" si="45"/>
        <v>89366.013999999952</v>
      </c>
      <c r="Z42" s="154">
        <f t="shared" si="45"/>
        <v>99643.168000000005</v>
      </c>
      <c r="AA42" s="154">
        <f t="shared" si="45"/>
        <v>99340.117999999988</v>
      </c>
      <c r="AB42" s="154">
        <f t="shared" si="45"/>
        <v>86053.720000000016</v>
      </c>
      <c r="AC42" s="154">
        <f t="shared" si="45"/>
        <v>101509.05600000001</v>
      </c>
      <c r="AD42" s="154">
        <f t="shared" si="45"/>
        <v>97446.615000000049</v>
      </c>
      <c r="AE42" s="52">
        <f t="shared" si="24"/>
        <v>-4.0020478566956251E-2</v>
      </c>
      <c r="AG42" s="197">
        <f t="shared" si="21"/>
        <v>2.4364590200545351</v>
      </c>
      <c r="AH42" s="156">
        <f t="shared" si="21"/>
        <v>2.3667894900255999</v>
      </c>
      <c r="AI42" s="156">
        <f t="shared" si="21"/>
        <v>1.9850252923809542</v>
      </c>
      <c r="AJ42" s="156">
        <f t="shared" si="21"/>
        <v>2.1218182165379122</v>
      </c>
      <c r="AK42" s="156">
        <f t="shared" si="21"/>
        <v>2.7674934000236773</v>
      </c>
      <c r="AL42" s="156">
        <f t="shared" si="21"/>
        <v>2.7712747865947911</v>
      </c>
      <c r="AM42" s="156">
        <f t="shared" si="21"/>
        <v>2.4218908599994227</v>
      </c>
      <c r="AN42" s="156">
        <f t="shared" si="21"/>
        <v>2.7095293488892769</v>
      </c>
      <c r="AO42" s="156">
        <f t="shared" si="21"/>
        <v>2.4344955587016552</v>
      </c>
      <c r="AP42" s="156">
        <f t="shared" si="21"/>
        <v>2.7397926778672597</v>
      </c>
      <c r="AQ42" s="156">
        <f t="shared" si="21"/>
        <v>2.6562253690504329</v>
      </c>
      <c r="AR42" s="156">
        <f t="shared" si="21"/>
        <v>2.7322782009948869</v>
      </c>
      <c r="AS42" s="304">
        <f>IF(AD42="","",(AD42/N42)*10)</f>
        <v>2.7955962307340676</v>
      </c>
      <c r="AT42" s="61">
        <f t="shared" si="42"/>
        <v>2.3174078582526871E-2</v>
      </c>
      <c r="AW42" s="105"/>
    </row>
    <row r="43" spans="1:49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M43" si="46">SUM(E32:E34)</f>
        <v>452362.07000000007</v>
      </c>
      <c r="F43" s="154">
        <f t="shared" si="46"/>
        <v>346745.78999999992</v>
      </c>
      <c r="G43" s="154">
        <f t="shared" si="46"/>
        <v>356512.32999999996</v>
      </c>
      <c r="H43" s="154">
        <f t="shared" si="46"/>
        <v>427716.65999999992</v>
      </c>
      <c r="I43" s="154">
        <f t="shared" si="46"/>
        <v>426590.23</v>
      </c>
      <c r="J43" s="154">
        <f t="shared" si="46"/>
        <v>454858.03</v>
      </c>
      <c r="K43" s="154">
        <f t="shared" si="46"/>
        <v>390784.71999999991</v>
      </c>
      <c r="L43" s="154">
        <f t="shared" si="46"/>
        <v>348578.50999999989</v>
      </c>
      <c r="M43" s="154">
        <f t="shared" si="46"/>
        <v>402799.82999999984</v>
      </c>
      <c r="N43" s="154">
        <f t="shared" ref="N43" si="47">SUM(N32:N34)</f>
        <v>388018.06999999977</v>
      </c>
      <c r="O43" s="52">
        <f t="shared" si="23"/>
        <v>-3.6697532866386946E-2</v>
      </c>
      <c r="Q43" s="109" t="s">
        <v>86</v>
      </c>
      <c r="R43" s="19">
        <f>SUM(R32:R34)</f>
        <v>86998.260999999969</v>
      </c>
      <c r="S43" s="154">
        <f>SUM(S32:S34)</f>
        <v>91054.148000000016</v>
      </c>
      <c r="T43" s="154">
        <f>SUM(T32:T34)</f>
        <v>86989.97</v>
      </c>
      <c r="U43" s="154">
        <f t="shared" ref="U43:AD43" si="48">SUM(U32:U34)</f>
        <v>94857.412999999986</v>
      </c>
      <c r="V43" s="154">
        <f t="shared" si="48"/>
        <v>91989.164000000033</v>
      </c>
      <c r="W43" s="154">
        <f t="shared" si="48"/>
        <v>97881.056000000011</v>
      </c>
      <c r="X43" s="154">
        <f t="shared" si="48"/>
        <v>97771.116999999969</v>
      </c>
      <c r="Y43" s="154">
        <f t="shared" si="48"/>
        <v>103996.73799999995</v>
      </c>
      <c r="Z43" s="154">
        <f t="shared" si="48"/>
        <v>107258.03199999998</v>
      </c>
      <c r="AA43" s="154">
        <f t="shared" si="48"/>
        <v>100592.079</v>
      </c>
      <c r="AB43" s="154">
        <f t="shared" si="48"/>
        <v>90380.885999999999</v>
      </c>
      <c r="AC43" s="154">
        <f t="shared" si="48"/>
        <v>108425.69100000005</v>
      </c>
      <c r="AD43" s="154">
        <f t="shared" si="48"/>
        <v>101886.83000000007</v>
      </c>
      <c r="AE43" s="52">
        <f t="shared" si="24"/>
        <v>-6.0307302998880333E-2</v>
      </c>
      <c r="AG43" s="198">
        <f t="shared" si="21"/>
        <v>2.2750732862824821</v>
      </c>
      <c r="AH43" s="157">
        <f t="shared" si="21"/>
        <v>1.9521934010893327</v>
      </c>
      <c r="AI43" s="157">
        <f t="shared" si="21"/>
        <v>2.0898434558003469</v>
      </c>
      <c r="AJ43" s="157">
        <f t="shared" si="21"/>
        <v>2.0969356029341712</v>
      </c>
      <c r="AK43" s="157">
        <f t="shared" si="21"/>
        <v>2.6529280715996597</v>
      </c>
      <c r="AL43" s="157">
        <f t="shared" si="21"/>
        <v>2.7455167118623924</v>
      </c>
      <c r="AM43" s="157">
        <f t="shared" si="21"/>
        <v>2.2858851698692302</v>
      </c>
      <c r="AN43" s="157">
        <f t="shared" si="21"/>
        <v>2.4378602857360319</v>
      </c>
      <c r="AO43" s="157">
        <f t="shared" si="21"/>
        <v>2.3580551496474618</v>
      </c>
      <c r="AP43" s="157">
        <f t="shared" si="21"/>
        <v>2.5741047142273121</v>
      </c>
      <c r="AQ43" s="157">
        <f t="shared" si="21"/>
        <v>2.5928415954270969</v>
      </c>
      <c r="AR43" s="157">
        <f t="shared" si="21"/>
        <v>2.6918008133220934</v>
      </c>
      <c r="AS43" s="307">
        <f>IF(AD43="","",(AD43/N43)*10)</f>
        <v>2.6258269363589211</v>
      </c>
      <c r="AT43" s="52">
        <f t="shared" ref="AT43" si="49">IF(AS43="","",(AS43-AR43)/AR43)</f>
        <v>-2.4509197202355594E-2</v>
      </c>
      <c r="AW43" s="105"/>
    </row>
    <row r="44" spans="1:49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M44" si="50">SUM(E35:E37)</f>
        <v>380039.47999999986</v>
      </c>
      <c r="F44" s="154">
        <f t="shared" si="50"/>
        <v>326934.71000000002</v>
      </c>
      <c r="G44" s="154">
        <f t="shared" si="50"/>
        <v>312275.05999999988</v>
      </c>
      <c r="H44" s="154">
        <f t="shared" si="50"/>
        <v>397927.66000000009</v>
      </c>
      <c r="I44" s="154">
        <f t="shared" si="50"/>
        <v>401306.53999999992</v>
      </c>
      <c r="J44" s="154">
        <f t="shared" si="50"/>
        <v>370175.25</v>
      </c>
      <c r="K44" s="154">
        <f t="shared" si="50"/>
        <v>378308.29999999981</v>
      </c>
      <c r="L44" s="154">
        <f t="shared" si="50"/>
        <v>363918.54</v>
      </c>
      <c r="M44" s="154">
        <f t="shared" si="50"/>
        <v>337143.84999999986</v>
      </c>
      <c r="N44" s="154"/>
      <c r="O44" s="52" t="str">
        <f t="shared" si="23"/>
        <v/>
      </c>
      <c r="Q44" s="109" t="s">
        <v>87</v>
      </c>
      <c r="R44" s="19">
        <f>SUM(R35:R37)</f>
        <v>91499.962999999989</v>
      </c>
      <c r="S44" s="154">
        <f>SUM(S35:S37)</f>
        <v>94301.094000000012</v>
      </c>
      <c r="T44" s="154">
        <f>SUM(T35:T37)</f>
        <v>95143.493000000002</v>
      </c>
      <c r="U44" s="154">
        <f t="shared" ref="U44:AC44" si="51">SUM(U35:U37)</f>
        <v>95010.713999999993</v>
      </c>
      <c r="V44" s="154">
        <f t="shared" si="51"/>
        <v>96933.330000000016</v>
      </c>
      <c r="W44" s="154">
        <f t="shared" si="51"/>
        <v>97029.099999999919</v>
      </c>
      <c r="X44" s="154">
        <f t="shared" si="51"/>
        <v>103464.25199999993</v>
      </c>
      <c r="Y44" s="154">
        <f t="shared" si="51"/>
        <v>101256.62400000007</v>
      </c>
      <c r="Z44" s="154">
        <f t="shared" si="51"/>
        <v>103099.24100000001</v>
      </c>
      <c r="AA44" s="154">
        <f t="shared" si="51"/>
        <v>114633.18400000001</v>
      </c>
      <c r="AB44" s="154">
        <f t="shared" si="51"/>
        <v>101186.17999999993</v>
      </c>
      <c r="AC44" s="154">
        <f t="shared" si="51"/>
        <v>99045.043999999994</v>
      </c>
      <c r="AD44" s="154"/>
      <c r="AE44" s="52" t="str">
        <f t="shared" si="24"/>
        <v/>
      </c>
      <c r="AG44" s="198">
        <f t="shared" si="21"/>
        <v>2.613554504687233</v>
      </c>
      <c r="AH44" s="157">
        <f t="shared" si="21"/>
        <v>2.3424497621770386</v>
      </c>
      <c r="AI44" s="157">
        <f t="shared" si="21"/>
        <v>2.1934914163029777</v>
      </c>
      <c r="AJ44" s="157">
        <f t="shared" si="21"/>
        <v>2.5000222082189993</v>
      </c>
      <c r="AK44" s="157">
        <f t="shared" si="21"/>
        <v>2.9649140037776966</v>
      </c>
      <c r="AL44" s="157">
        <f t="shared" si="21"/>
        <v>3.1071677642140223</v>
      </c>
      <c r="AM44" s="157">
        <f t="shared" si="21"/>
        <v>2.6000769084511473</v>
      </c>
      <c r="AN44" s="157">
        <f t="shared" si="21"/>
        <v>2.5231740305054604</v>
      </c>
      <c r="AO44" s="157">
        <f t="shared" si="21"/>
        <v>2.7851467919586739</v>
      </c>
      <c r="AP44" s="157">
        <f t="shared" si="21"/>
        <v>3.0301524973150222</v>
      </c>
      <c r="AQ44" s="157">
        <f t="shared" si="21"/>
        <v>2.780462352921067</v>
      </c>
      <c r="AR44" s="157">
        <f t="shared" si="21"/>
        <v>2.9377680773355359</v>
      </c>
      <c r="AS44" s="157"/>
      <c r="AT44" s="52"/>
      <c r="AW44" s="105"/>
    </row>
    <row r="45" spans="1:49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N45" si="52">IF(E40="","",SUM(E38:E40))</f>
        <v>407657.96999999974</v>
      </c>
      <c r="F45" s="155">
        <f t="shared" si="52"/>
        <v>389896.20999999979</v>
      </c>
      <c r="G45" s="155">
        <f t="shared" si="52"/>
        <v>414494.53</v>
      </c>
      <c r="H45" s="155">
        <f t="shared" si="52"/>
        <v>445352.96000000014</v>
      </c>
      <c r="I45" s="155">
        <f t="shared" si="52"/>
        <v>520911.64999999973</v>
      </c>
      <c r="J45" s="155">
        <f t="shared" si="52"/>
        <v>447178.6</v>
      </c>
      <c r="K45" s="155">
        <f t="shared" si="52"/>
        <v>436294.14999999967</v>
      </c>
      <c r="L45" s="155">
        <f t="shared" si="52"/>
        <v>375280.25999999972</v>
      </c>
      <c r="M45" s="155">
        <f>SUM(M38:M40)</f>
        <v>397265.69</v>
      </c>
      <c r="N45" s="123" t="str">
        <f t="shared" si="52"/>
        <v/>
      </c>
      <c r="O45" s="55" t="str">
        <f t="shared" si="23"/>
        <v/>
      </c>
      <c r="Q45" s="110" t="s">
        <v>88</v>
      </c>
      <c r="R45" s="21">
        <f>SUM(R38:R40)</f>
        <v>125441.85800000001</v>
      </c>
      <c r="S45" s="155">
        <f>SUM(S38:S40)</f>
        <v>126865.47399999999</v>
      </c>
      <c r="T45" s="155">
        <f>IF(T40="","",SUM(T38:T40))</f>
        <v>137614.27400000003</v>
      </c>
      <c r="U45" s="155">
        <f t="shared" ref="U45:AD45" si="53">IF(U40="","",SUM(U38:U40))</f>
        <v>133283.21699999986</v>
      </c>
      <c r="V45" s="155">
        <f t="shared" si="53"/>
        <v>129217.92900000005</v>
      </c>
      <c r="W45" s="155">
        <f t="shared" si="53"/>
        <v>138507.0309999999</v>
      </c>
      <c r="X45" s="155">
        <f t="shared" si="53"/>
        <v>139017.64100000003</v>
      </c>
      <c r="Y45" s="155">
        <f t="shared" si="53"/>
        <v>147745.076</v>
      </c>
      <c r="Z45" s="155">
        <f t="shared" si="53"/>
        <v>144201.65400000001</v>
      </c>
      <c r="AA45" s="155">
        <f t="shared" si="53"/>
        <v>140364.57099999997</v>
      </c>
      <c r="AB45" s="155">
        <f t="shared" si="53"/>
        <v>116333.356</v>
      </c>
      <c r="AC45" s="155">
        <f>SUM(AC38:AC40)</f>
        <v>120666.09900000007</v>
      </c>
      <c r="AD45" s="155" t="str">
        <f t="shared" si="53"/>
        <v/>
      </c>
      <c r="AE45" s="55" t="str">
        <f t="shared" si="24"/>
        <v/>
      </c>
      <c r="AG45" s="200">
        <f t="shared" ref="AG45:AH45" si="54">(R45/B45)*10</f>
        <v>2.9376034082439215</v>
      </c>
      <c r="AH45" s="158">
        <f t="shared" si="54"/>
        <v>2.642822586054681</v>
      </c>
      <c r="AI45" s="158">
        <f t="shared" ref="AI45:AQ45" si="55">IF(T40="","",(T45/D45)*10)</f>
        <v>2.3651800960558829</v>
      </c>
      <c r="AJ45" s="158">
        <f t="shared" si="55"/>
        <v>3.2694863539648189</v>
      </c>
      <c r="AK45" s="158">
        <f t="shared" si="55"/>
        <v>3.3141622228130947</v>
      </c>
      <c r="AL45" s="158">
        <f t="shared" si="55"/>
        <v>3.3415888745262787</v>
      </c>
      <c r="AM45" s="158">
        <f t="shared" si="55"/>
        <v>3.1215160442629593</v>
      </c>
      <c r="AN45" s="158">
        <f t="shared" si="55"/>
        <v>2.8362789736032989</v>
      </c>
      <c r="AO45" s="158">
        <f t="shared" si="55"/>
        <v>3.2246993483140747</v>
      </c>
      <c r="AP45" s="158">
        <f t="shared" si="55"/>
        <v>3.2172003910664415</v>
      </c>
      <c r="AQ45" s="158">
        <f t="shared" si="55"/>
        <v>3.0999060808580792</v>
      </c>
      <c r="AR45" s="158">
        <f>IF(AC40="","",(AC45/M45)*10)</f>
        <v>3.0374155643795984</v>
      </c>
      <c r="AS45" s="158" t="str">
        <f>IF(AD40="","",(AD45/N45)*10)</f>
        <v/>
      </c>
      <c r="AT45" s="55"/>
      <c r="AW45" s="105"/>
    </row>
    <row r="46" spans="1:49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W46" s="105"/>
    </row>
    <row r="47" spans="1:49" ht="15.75" thickBot="1" x14ac:dyDescent="0.3">
      <c r="O47" s="107" t="s">
        <v>1</v>
      </c>
      <c r="AE47" s="297">
        <v>1000</v>
      </c>
      <c r="AT47" s="297" t="s">
        <v>47</v>
      </c>
      <c r="AW47" s="105"/>
    </row>
    <row r="48" spans="1:49" ht="20.100000000000001" customHeight="1" x14ac:dyDescent="0.25">
      <c r="A48" s="336" t="s">
        <v>15</v>
      </c>
      <c r="B48" s="338" t="s">
        <v>72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3"/>
      <c r="O48" s="334" t="s">
        <v>131</v>
      </c>
      <c r="Q48" s="339" t="s">
        <v>3</v>
      </c>
      <c r="R48" s="331" t="s">
        <v>72</v>
      </c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3"/>
      <c r="AE48" s="334" t="s">
        <v>131</v>
      </c>
      <c r="AG48" s="331" t="s">
        <v>72</v>
      </c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3"/>
      <c r="AT48" s="334" t="str">
        <f>AE48</f>
        <v>D       2022/2021</v>
      </c>
      <c r="AW48" s="105"/>
    </row>
    <row r="49" spans="1:49" ht="20.100000000000001" customHeight="1" thickBot="1" x14ac:dyDescent="0.3">
      <c r="A49" s="337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7">
        <v>2019</v>
      </c>
      <c r="L49" s="267">
        <v>2020</v>
      </c>
      <c r="M49" s="267">
        <v>2021</v>
      </c>
      <c r="N49" s="133">
        <v>2022</v>
      </c>
      <c r="O49" s="335"/>
      <c r="Q49" s="340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5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2017</v>
      </c>
      <c r="AN49" s="135">
        <v>2017</v>
      </c>
      <c r="AO49" s="135">
        <v>2018</v>
      </c>
      <c r="AP49" s="135">
        <v>2019</v>
      </c>
      <c r="AQ49" s="135">
        <v>2020</v>
      </c>
      <c r="AR49" s="135">
        <v>2021</v>
      </c>
      <c r="AS49" s="133">
        <v>2022</v>
      </c>
      <c r="AT49" s="335"/>
      <c r="AW49" s="105"/>
    </row>
    <row r="50" spans="1:49" ht="3" customHeight="1" thickBot="1" x14ac:dyDescent="0.3">
      <c r="A50" s="299" t="s">
        <v>90</v>
      </c>
      <c r="B50" s="298"/>
      <c r="C50" s="298"/>
      <c r="D50" s="298"/>
      <c r="E50" s="298"/>
      <c r="F50" s="298"/>
      <c r="G50" s="298"/>
      <c r="H50" s="298"/>
      <c r="I50" s="298"/>
      <c r="J50" s="303"/>
      <c r="K50" s="298"/>
      <c r="L50" s="298"/>
      <c r="M50" s="298"/>
      <c r="N50" s="298"/>
      <c r="O50" s="300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0"/>
      <c r="AW50" s="105"/>
    </row>
    <row r="51" spans="1:49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121646.66</v>
      </c>
      <c r="N51" s="112">
        <v>128659.4999999998</v>
      </c>
      <c r="O51" s="61">
        <f>IF(N51="","",(N51-M51)/M51)</f>
        <v>5.7649260571558586E-2</v>
      </c>
      <c r="Q51" s="109" t="s">
        <v>73</v>
      </c>
      <c r="R51" s="115">
        <v>14178.058999999999</v>
      </c>
      <c r="S51" s="153">
        <v>16344.844999999999</v>
      </c>
      <c r="T51" s="153">
        <v>18481.169000000002</v>
      </c>
      <c r="U51" s="153">
        <v>20000.632999999987</v>
      </c>
      <c r="V51" s="153">
        <v>18045.733999999989</v>
      </c>
      <c r="W51" s="153">
        <v>19063.57499999999</v>
      </c>
      <c r="X51" s="153">
        <v>17884.870999999992</v>
      </c>
      <c r="Y51" s="153">
        <v>22256.164000000001</v>
      </c>
      <c r="Z51" s="153">
        <v>22751.996999999999</v>
      </c>
      <c r="AA51" s="153">
        <v>25859.545000000013</v>
      </c>
      <c r="AB51" s="153">
        <v>35304.031000000017</v>
      </c>
      <c r="AC51" s="153">
        <v>29875.058000000012</v>
      </c>
      <c r="AD51" s="112">
        <v>35719.703999999983</v>
      </c>
      <c r="AE51" s="61">
        <f>IF(AD51="","",(AD51-AC51)/AC51)</f>
        <v>0.19563630637972215</v>
      </c>
      <c r="AG51" s="197">
        <f t="shared" ref="AG51:AS66" si="56">(R51/B51)*10</f>
        <v>1.8403950095881081</v>
      </c>
      <c r="AH51" s="156">
        <f t="shared" si="56"/>
        <v>2.1615227579625658</v>
      </c>
      <c r="AI51" s="156">
        <f t="shared" si="56"/>
        <v>1.6233752122420044</v>
      </c>
      <c r="AJ51" s="156">
        <f t="shared" si="56"/>
        <v>2.1365698136809841</v>
      </c>
      <c r="AK51" s="156">
        <f t="shared" si="56"/>
        <v>1.9118665881821473</v>
      </c>
      <c r="AL51" s="156">
        <f t="shared" si="56"/>
        <v>2.084887683249244</v>
      </c>
      <c r="AM51" s="156">
        <f t="shared" si="56"/>
        <v>2.5496644283820684</v>
      </c>
      <c r="AN51" s="156">
        <f t="shared" si="56"/>
        <v>2.3022728777371348</v>
      </c>
      <c r="AO51" s="156">
        <f t="shared" si="56"/>
        <v>2.6245023255663726</v>
      </c>
      <c r="AP51" s="156">
        <f t="shared" si="56"/>
        <v>2.5168305052232003</v>
      </c>
      <c r="AQ51" s="156">
        <f t="shared" si="56"/>
        <v>2.5770024051709339</v>
      </c>
      <c r="AR51" s="156">
        <f t="shared" si="56"/>
        <v>2.4558880613738192</v>
      </c>
      <c r="AS51" s="156">
        <f t="shared" si="56"/>
        <v>2.7762974362561677</v>
      </c>
      <c r="AT51" s="61">
        <f t="shared" ref="AT51" si="57">IF(AS51="","",(AS51-AR51)/AR51)</f>
        <v>0.13046578951286242</v>
      </c>
      <c r="AW51" s="105"/>
    </row>
    <row r="52" spans="1:49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119">
        <v>139222.91999999995</v>
      </c>
      <c r="O52" s="52">
        <f t="shared" ref="O52:O67" si="58">IF(N52="","",(N52-M52)/M52)</f>
        <v>0.12026413281892219</v>
      </c>
      <c r="Q52" s="109" t="s">
        <v>74</v>
      </c>
      <c r="R52" s="117">
        <v>14439.179</v>
      </c>
      <c r="S52" s="154">
        <v>17444.693999999992</v>
      </c>
      <c r="T52" s="154">
        <v>20090.994000000017</v>
      </c>
      <c r="U52" s="154">
        <v>22514.599000000009</v>
      </c>
      <c r="V52" s="154">
        <v>22065.344000000008</v>
      </c>
      <c r="W52" s="154">
        <v>19101.218999999997</v>
      </c>
      <c r="X52" s="154">
        <v>19254.929999999989</v>
      </c>
      <c r="Y52" s="154">
        <v>22517.317999999988</v>
      </c>
      <c r="Z52" s="154">
        <v>25713.953000000001</v>
      </c>
      <c r="AA52" s="154">
        <v>28323.108</v>
      </c>
      <c r="AB52" s="154">
        <v>28077.08600000001</v>
      </c>
      <c r="AC52" s="154">
        <v>31587.513999999974</v>
      </c>
      <c r="AD52" s="119">
        <v>37713.375000000029</v>
      </c>
      <c r="AE52" s="52">
        <f t="shared" ref="AE52:AE67" si="59">IF(AD52="","",(AD52-AC52)/AC52)</f>
        <v>0.19393298883856641</v>
      </c>
      <c r="AG52" s="198">
        <f t="shared" si="56"/>
        <v>1.9828769390109828</v>
      </c>
      <c r="AH52" s="157">
        <f t="shared" si="56"/>
        <v>1.9988227993313985</v>
      </c>
      <c r="AI52" s="157">
        <f t="shared" si="56"/>
        <v>1.9749874173279136</v>
      </c>
      <c r="AJ52" s="157">
        <f t="shared" si="56"/>
        <v>2.0345965286625685</v>
      </c>
      <c r="AK52" s="157">
        <f t="shared" si="56"/>
        <v>2.0060953800975545</v>
      </c>
      <c r="AL52" s="157">
        <f t="shared" si="56"/>
        <v>2.0568406639230217</v>
      </c>
      <c r="AM52" s="157">
        <f t="shared" si="56"/>
        <v>2.6533769046368283</v>
      </c>
      <c r="AN52" s="157">
        <f t="shared" si="56"/>
        <v>2.647838667682183</v>
      </c>
      <c r="AO52" s="157">
        <f t="shared" si="56"/>
        <v>2.631341738074287</v>
      </c>
      <c r="AP52" s="157">
        <f t="shared" si="56"/>
        <v>2.536018842558001</v>
      </c>
      <c r="AQ52" s="157">
        <f t="shared" si="56"/>
        <v>2.4832292547690611</v>
      </c>
      <c r="AR52" s="157">
        <f t="shared" si="56"/>
        <v>2.5417049850064592</v>
      </c>
      <c r="AS52" s="157">
        <f t="shared" ref="AS52" si="60">(AD52/N52)*10</f>
        <v>2.7088481551744525</v>
      </c>
      <c r="AT52" s="52">
        <f t="shared" ref="AT52" si="61">IF(AS52="","",(AS52-AR52)/AR52)</f>
        <v>6.5760255873113668E-2</v>
      </c>
      <c r="AW52" s="105"/>
    </row>
    <row r="53" spans="1:49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119">
        <v>144818.48000000007</v>
      </c>
      <c r="O53" s="52">
        <f t="shared" si="58"/>
        <v>-9.7654812518714579E-2</v>
      </c>
      <c r="Q53" s="109" t="s">
        <v>75</v>
      </c>
      <c r="R53" s="117">
        <v>16992.152000000002</v>
      </c>
      <c r="S53" s="154">
        <v>19273.382000000009</v>
      </c>
      <c r="T53" s="154">
        <v>22749.488000000016</v>
      </c>
      <c r="U53" s="154">
        <v>20836.083999999995</v>
      </c>
      <c r="V53" s="154">
        <v>21337.534000000003</v>
      </c>
      <c r="W53" s="154">
        <v>27425.90399999998</v>
      </c>
      <c r="X53" s="154">
        <v>21464.642000000003</v>
      </c>
      <c r="Y53" s="154">
        <v>29322.409999999974</v>
      </c>
      <c r="Z53" s="154">
        <v>27877.649000000001</v>
      </c>
      <c r="AA53" s="154">
        <v>26138.823000000029</v>
      </c>
      <c r="AB53" s="154">
        <v>35987.321000000011</v>
      </c>
      <c r="AC53" s="154">
        <v>45543.809999999983</v>
      </c>
      <c r="AD53" s="119">
        <v>41273.985000000037</v>
      </c>
      <c r="AE53" s="52">
        <f t="shared" si="59"/>
        <v>-9.3752037872983127E-2</v>
      </c>
      <c r="AG53" s="198">
        <f t="shared" si="56"/>
        <v>2.0077226683000542</v>
      </c>
      <c r="AH53" s="157">
        <f t="shared" si="56"/>
        <v>1.8315235126543004</v>
      </c>
      <c r="AI53" s="157">
        <f t="shared" si="56"/>
        <v>1.8119557041330736</v>
      </c>
      <c r="AJ53" s="157">
        <f t="shared" si="56"/>
        <v>2.0167206334389824</v>
      </c>
      <c r="AK53" s="157">
        <f t="shared" si="56"/>
        <v>1.9826132412987234</v>
      </c>
      <c r="AL53" s="157">
        <f t="shared" si="56"/>
        <v>2.113228319300315</v>
      </c>
      <c r="AM53" s="157">
        <f t="shared" si="56"/>
        <v>2.602660007755369</v>
      </c>
      <c r="AN53" s="157">
        <f t="shared" si="56"/>
        <v>2.6739934021991134</v>
      </c>
      <c r="AO53" s="157">
        <f t="shared" si="56"/>
        <v>2.617554001228326</v>
      </c>
      <c r="AP53" s="157">
        <f t="shared" si="56"/>
        <v>2.609925131515602</v>
      </c>
      <c r="AQ53" s="157">
        <f t="shared" si="56"/>
        <v>2.6161012043466729</v>
      </c>
      <c r="AR53" s="157">
        <f t="shared" si="56"/>
        <v>2.8377757985763976</v>
      </c>
      <c r="AS53" s="157">
        <f t="shared" ref="AS53" si="62">(AD53/N53)*10</f>
        <v>2.8500495931182273</v>
      </c>
      <c r="AT53" s="52">
        <f t="shared" ref="AT53" si="63">IF(AS53="","",(AS53-AR53)/AR53)</f>
        <v>4.3251459639577338E-3</v>
      </c>
      <c r="AW53" s="105"/>
    </row>
    <row r="54" spans="1:49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119">
        <v>130088.77</v>
      </c>
      <c r="O54" s="52">
        <f t="shared" si="58"/>
        <v>-0.14813083377753153</v>
      </c>
      <c r="Q54" s="109" t="s">
        <v>76</v>
      </c>
      <c r="R54" s="117">
        <v>16453.240000000009</v>
      </c>
      <c r="S54" s="154">
        <v>17348.706999999995</v>
      </c>
      <c r="T54" s="154">
        <v>21481.076000000001</v>
      </c>
      <c r="U54" s="154">
        <v>23047.187999999995</v>
      </c>
      <c r="V54" s="154">
        <v>22346.683000000005</v>
      </c>
      <c r="W54" s="154">
        <v>26898.605999999982</v>
      </c>
      <c r="X54" s="154">
        <v>21576.277000000009</v>
      </c>
      <c r="Y54" s="154">
        <v>21389.478000000017</v>
      </c>
      <c r="Z54" s="154">
        <v>27604.588</v>
      </c>
      <c r="AA54" s="154">
        <v>27317.737999999994</v>
      </c>
      <c r="AB54" s="154">
        <v>32348.051999999996</v>
      </c>
      <c r="AC54" s="154">
        <v>41453.064999999973</v>
      </c>
      <c r="AD54" s="119">
        <v>37378.63299999998</v>
      </c>
      <c r="AE54" s="52">
        <f t="shared" si="59"/>
        <v>-9.8290247054107965E-2</v>
      </c>
      <c r="AG54" s="198">
        <f t="shared" si="56"/>
        <v>1.9069227134443323</v>
      </c>
      <c r="AH54" s="157">
        <f t="shared" si="56"/>
        <v>1.915464103514757</v>
      </c>
      <c r="AI54" s="157">
        <f t="shared" si="56"/>
        <v>1.8761332001822941</v>
      </c>
      <c r="AJ54" s="157">
        <f t="shared" si="56"/>
        <v>1.8126793237794652</v>
      </c>
      <c r="AK54" s="157">
        <f t="shared" si="56"/>
        <v>2.2034024597762674</v>
      </c>
      <c r="AL54" s="157">
        <f t="shared" si="56"/>
        <v>1.9447659298682476</v>
      </c>
      <c r="AM54" s="157">
        <f t="shared" si="56"/>
        <v>2.43607496637682</v>
      </c>
      <c r="AN54" s="157">
        <f t="shared" si="56"/>
        <v>2.3737374992869791</v>
      </c>
      <c r="AO54" s="157">
        <f t="shared" si="56"/>
        <v>2.3781815706915439</v>
      </c>
      <c r="AP54" s="157">
        <f t="shared" si="56"/>
        <v>2.4789600355286541</v>
      </c>
      <c r="AQ54" s="157">
        <f t="shared" si="56"/>
        <v>2.7486232264577093</v>
      </c>
      <c r="AR54" s="157">
        <f t="shared" si="56"/>
        <v>2.7144993314116017</v>
      </c>
      <c r="AS54" s="157">
        <f t="shared" ref="AS54" si="64">(AD54/N54)*10</f>
        <v>2.8733174277841185</v>
      </c>
      <c r="AT54" s="52">
        <f t="shared" ref="AT54" si="65">IF(AS54="","",(AS54-AR54)/AR54)</f>
        <v>5.8507325654756276E-2</v>
      </c>
      <c r="AW54" s="105"/>
    </row>
    <row r="55" spans="1:49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119">
        <v>147437.53999999975</v>
      </c>
      <c r="O55" s="52">
        <f t="shared" si="58"/>
        <v>-6.9620716454485157E-2</v>
      </c>
      <c r="Q55" s="109" t="s">
        <v>77</v>
      </c>
      <c r="R55" s="117">
        <v>18200.404999999999</v>
      </c>
      <c r="S55" s="154">
        <v>20446.271000000008</v>
      </c>
      <c r="T55" s="154">
        <v>22726.202999999998</v>
      </c>
      <c r="U55" s="154">
        <v>24859.089999999986</v>
      </c>
      <c r="V55" s="154">
        <v>23995.31</v>
      </c>
      <c r="W55" s="154">
        <v>23727.782000000003</v>
      </c>
      <c r="X55" s="154">
        <v>22966.652000000002</v>
      </c>
      <c r="Y55" s="154">
        <v>30743.068000000036</v>
      </c>
      <c r="Z55" s="154">
        <v>29718.337</v>
      </c>
      <c r="AA55" s="154">
        <v>31960.788000000026</v>
      </c>
      <c r="AB55" s="154">
        <v>29316.248000000011</v>
      </c>
      <c r="AC55" s="154">
        <v>42035.093000000081</v>
      </c>
      <c r="AD55" s="119">
        <v>42309.955000000024</v>
      </c>
      <c r="AE55" s="52">
        <f t="shared" si="59"/>
        <v>6.5388697962424453E-3</v>
      </c>
      <c r="AG55" s="198">
        <f t="shared" si="56"/>
        <v>1.7520340711061637</v>
      </c>
      <c r="AH55" s="157">
        <f t="shared" si="56"/>
        <v>1.7517428736684229</v>
      </c>
      <c r="AI55" s="157">
        <f t="shared" si="56"/>
        <v>1.726322321385233</v>
      </c>
      <c r="AJ55" s="157">
        <f t="shared" si="56"/>
        <v>2.0015272066699175</v>
      </c>
      <c r="AK55" s="157">
        <f t="shared" si="56"/>
        <v>2.0864842867894087</v>
      </c>
      <c r="AL55" s="157">
        <f t="shared" si="56"/>
        <v>2.3291488172697856</v>
      </c>
      <c r="AM55" s="157">
        <f t="shared" si="56"/>
        <v>2.331685483786639</v>
      </c>
      <c r="AN55" s="157">
        <f t="shared" si="56"/>
        <v>2.4456093561553693</v>
      </c>
      <c r="AO55" s="157">
        <f t="shared" si="56"/>
        <v>2.5166896261109475</v>
      </c>
      <c r="AP55" s="157">
        <f t="shared" si="56"/>
        <v>2.3149959655163963</v>
      </c>
      <c r="AQ55" s="157">
        <f t="shared" si="56"/>
        <v>2.5229270215366979</v>
      </c>
      <c r="AR55" s="157">
        <f t="shared" si="56"/>
        <v>2.6525523763560646</v>
      </c>
      <c r="AS55" s="157">
        <f t="shared" ref="AS55" si="66">(AD55/N55)*10</f>
        <v>2.869686716151131</v>
      </c>
      <c r="AT55" s="52">
        <f t="shared" ref="AT55" si="67">IF(AS55="","",(AS55-AR55)/AR55)</f>
        <v>8.1858643671102196E-2</v>
      </c>
      <c r="AW55" s="105"/>
    </row>
    <row r="56" spans="1:49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119">
        <v>133746.48000000001</v>
      </c>
      <c r="O56" s="52">
        <f t="shared" si="58"/>
        <v>-7.0221824146964096E-2</v>
      </c>
      <c r="Q56" s="109" t="s">
        <v>78</v>
      </c>
      <c r="R56" s="117">
        <v>17415.862000000005</v>
      </c>
      <c r="S56" s="154">
        <v>20004.232999999982</v>
      </c>
      <c r="T56" s="154">
        <v>23077.424999999992</v>
      </c>
      <c r="U56" s="154">
        <v>20396.612000000005</v>
      </c>
      <c r="V56" s="154">
        <v>22655.134000000016</v>
      </c>
      <c r="W56" s="154">
        <v>25022.574999999983</v>
      </c>
      <c r="X56" s="154">
        <v>20750.199000000015</v>
      </c>
      <c r="Y56" s="154">
        <v>28108.851999999995</v>
      </c>
      <c r="Z56" s="154">
        <v>27267.624</v>
      </c>
      <c r="AA56" s="154">
        <v>25611.110000000004</v>
      </c>
      <c r="AB56" s="154">
        <v>32107.317999999985</v>
      </c>
      <c r="AC56" s="154">
        <v>37813.970000000023</v>
      </c>
      <c r="AD56" s="119">
        <v>38237.953000000016</v>
      </c>
      <c r="AE56" s="52">
        <f t="shared" si="59"/>
        <v>1.1212337662509191E-2</v>
      </c>
      <c r="AG56" s="198">
        <f t="shared" si="56"/>
        <v>2.1642824699311363</v>
      </c>
      <c r="AH56" s="157">
        <f t="shared" si="56"/>
        <v>1.6258312843389231</v>
      </c>
      <c r="AI56" s="157">
        <f t="shared" si="56"/>
        <v>1.8444156881700937</v>
      </c>
      <c r="AJ56" s="157">
        <f t="shared" si="56"/>
        <v>2.2679253964330508</v>
      </c>
      <c r="AK56" s="157">
        <f t="shared" si="56"/>
        <v>1.9775145141985686</v>
      </c>
      <c r="AL56" s="157">
        <f t="shared" si="56"/>
        <v>2.2301042720461464</v>
      </c>
      <c r="AM56" s="157">
        <f t="shared" si="56"/>
        <v>2.4649217088977964</v>
      </c>
      <c r="AN56" s="157">
        <f t="shared" si="56"/>
        <v>2.2994092133916011</v>
      </c>
      <c r="AO56" s="157">
        <f t="shared" si="56"/>
        <v>2.5374049995421668</v>
      </c>
      <c r="AP56" s="157">
        <f t="shared" si="56"/>
        <v>2.5635245583717103</v>
      </c>
      <c r="AQ56" s="157">
        <f t="shared" si="56"/>
        <v>2.3079094660369694</v>
      </c>
      <c r="AR56" s="157">
        <f t="shared" si="56"/>
        <v>2.6287498593130412</v>
      </c>
      <c r="AS56" s="157">
        <f t="shared" ref="AS56" si="68">(AD56/N56)*10</f>
        <v>2.8589876159731462</v>
      </c>
      <c r="AT56" s="52">
        <f t="shared" ref="AT56" si="69">IF(AS56="","",(AS56-AR56)/AR56)</f>
        <v>8.7584505556672479E-2</v>
      </c>
      <c r="AW56" s="105"/>
    </row>
    <row r="57" spans="1:49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119">
        <v>166196.43999999983</v>
      </c>
      <c r="O57" s="52">
        <f t="shared" si="58"/>
        <v>1.4505677448509355E-3</v>
      </c>
      <c r="Q57" s="109" t="s">
        <v>79</v>
      </c>
      <c r="R57" s="117">
        <v>21585.097000000031</v>
      </c>
      <c r="S57" s="154">
        <v>27388.943999999978</v>
      </c>
      <c r="T57" s="154">
        <v>30041.980000000014</v>
      </c>
      <c r="U57" s="154">
        <v>31158.237999999987</v>
      </c>
      <c r="V57" s="154">
        <v>32854.051000000014</v>
      </c>
      <c r="W57" s="154">
        <v>32382.404999999973</v>
      </c>
      <c r="X57" s="154">
        <v>26168.737000000016</v>
      </c>
      <c r="Y57" s="154">
        <v>29583.368000000006</v>
      </c>
      <c r="Z57" s="154">
        <v>33476.61</v>
      </c>
      <c r="AA57" s="154">
        <v>36683.536999999989</v>
      </c>
      <c r="AB57" s="154">
        <v>47305.887999999992</v>
      </c>
      <c r="AC57" s="154">
        <v>47700.946000000025</v>
      </c>
      <c r="AD57" s="119">
        <v>48340.874000000018</v>
      </c>
      <c r="AE57" s="52">
        <f t="shared" si="59"/>
        <v>1.3415415283378074E-2</v>
      </c>
      <c r="AG57" s="198">
        <f t="shared" si="56"/>
        <v>1.78028436914874</v>
      </c>
      <c r="AH57" s="157">
        <f t="shared" si="56"/>
        <v>1.8490670998920886</v>
      </c>
      <c r="AI57" s="157">
        <f t="shared" si="56"/>
        <v>2.0713675613226452</v>
      </c>
      <c r="AJ57" s="157">
        <f t="shared" si="56"/>
        <v>2.6398668876056313</v>
      </c>
      <c r="AK57" s="157">
        <f t="shared" si="56"/>
        <v>2.1564433770399614</v>
      </c>
      <c r="AL57" s="157">
        <f t="shared" si="56"/>
        <v>2.2613040218962874</v>
      </c>
      <c r="AM57" s="157">
        <f t="shared" si="56"/>
        <v>2.3003462816760107</v>
      </c>
      <c r="AN57" s="157">
        <f t="shared" si="56"/>
        <v>2.695125703096739</v>
      </c>
      <c r="AO57" s="157">
        <f t="shared" si="56"/>
        <v>2.7967861439132284</v>
      </c>
      <c r="AP57" s="157">
        <f t="shared" si="56"/>
        <v>2.7346902490333531</v>
      </c>
      <c r="AQ57" s="157">
        <f t="shared" si="56"/>
        <v>2.5669833050728972</v>
      </c>
      <c r="AR57" s="157">
        <f t="shared" si="56"/>
        <v>2.8743178526367079</v>
      </c>
      <c r="AS57" s="157">
        <f t="shared" ref="AS57" si="70">(AD57/N57)*10</f>
        <v>2.9086588136304288</v>
      </c>
      <c r="AT57" s="52">
        <f t="shared" ref="AT57" si="71">IF(AS57="","",(AS57-AR57)/AR57)</f>
        <v>1.1947516855945054E-2</v>
      </c>
      <c r="AW57" s="105"/>
    </row>
    <row r="58" spans="1:49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119">
        <v>142589.36000000002</v>
      </c>
      <c r="O58" s="52">
        <f t="shared" si="58"/>
        <v>-7.3792173694025194E-3</v>
      </c>
      <c r="Q58" s="109" t="s">
        <v>80</v>
      </c>
      <c r="R58" s="117">
        <v>17333.093000000012</v>
      </c>
      <c r="S58" s="154">
        <v>19429.269</v>
      </c>
      <c r="T58" s="154">
        <v>22173.393</v>
      </c>
      <c r="U58" s="154">
        <v>23485.576000000015</v>
      </c>
      <c r="V58" s="154">
        <v>20594.052000000025</v>
      </c>
      <c r="W58" s="154">
        <v>21320.543000000012</v>
      </c>
      <c r="X58" s="154">
        <v>22518.471000000009</v>
      </c>
      <c r="Y58" s="154">
        <v>23832.374000000018</v>
      </c>
      <c r="Z58" s="154">
        <v>25445.677</v>
      </c>
      <c r="AA58" s="154">
        <v>24566.240999999998</v>
      </c>
      <c r="AB58" s="154">
        <v>31984.679000000015</v>
      </c>
      <c r="AC58" s="154">
        <v>35298.485999999997</v>
      </c>
      <c r="AD58" s="119">
        <v>41319.530000000021</v>
      </c>
      <c r="AE58" s="52">
        <f t="shared" si="59"/>
        <v>0.17057513458226009</v>
      </c>
      <c r="AG58" s="198">
        <f t="shared" si="56"/>
        <v>1.6675286305808483</v>
      </c>
      <c r="AH58" s="157">
        <f t="shared" si="56"/>
        <v>1.5335201199016324</v>
      </c>
      <c r="AI58" s="157">
        <f t="shared" si="56"/>
        <v>1.7218122402971472</v>
      </c>
      <c r="AJ58" s="157">
        <f t="shared" si="56"/>
        <v>2.1904030522566904</v>
      </c>
      <c r="AK58" s="157">
        <f t="shared" si="56"/>
        <v>2.2098559498187784</v>
      </c>
      <c r="AL58" s="157">
        <f t="shared" si="56"/>
        <v>1.9543144793232015</v>
      </c>
      <c r="AM58" s="157">
        <f t="shared" si="56"/>
        <v>2.3412179443459293</v>
      </c>
      <c r="AN58" s="157">
        <f t="shared" si="56"/>
        <v>2.250318511572504</v>
      </c>
      <c r="AO58" s="157">
        <f t="shared" si="56"/>
        <v>2.5225098647387783</v>
      </c>
      <c r="AP58" s="157">
        <f t="shared" si="56"/>
        <v>2.5830822495328061</v>
      </c>
      <c r="AQ58" s="157">
        <f t="shared" si="56"/>
        <v>2.554902722610267</v>
      </c>
      <c r="AR58" s="157">
        <f t="shared" si="56"/>
        <v>2.4572668535012139</v>
      </c>
      <c r="AS58" s="157">
        <f t="shared" ref="AS58" si="72">(AD58/N58)*10</f>
        <v>2.8977989662061754</v>
      </c>
      <c r="AT58" s="52">
        <f t="shared" ref="AT58" si="73">IF(AS58="","",(AS58-AR58)/AR58)</f>
        <v>0.17927727795508797</v>
      </c>
      <c r="AW58" s="105"/>
    </row>
    <row r="59" spans="1:49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119"/>
      <c r="O59" s="52" t="str">
        <f t="shared" si="58"/>
        <v/>
      </c>
      <c r="Q59" s="109" t="s">
        <v>81</v>
      </c>
      <c r="R59" s="117">
        <v>27788.44999999999</v>
      </c>
      <c r="S59" s="154">
        <v>28869.683000000026</v>
      </c>
      <c r="T59" s="154">
        <v>26669.555999999982</v>
      </c>
      <c r="U59" s="154">
        <v>36191.052999999971</v>
      </c>
      <c r="V59" s="154">
        <v>36827.313000000016</v>
      </c>
      <c r="W59" s="154">
        <v>34137.561000000023</v>
      </c>
      <c r="X59" s="154">
        <v>30078.559999999987</v>
      </c>
      <c r="Y59" s="154">
        <v>32961.33</v>
      </c>
      <c r="Z59" s="154">
        <v>30391.468000000001</v>
      </c>
      <c r="AA59" s="154">
        <v>34622.571999999993</v>
      </c>
      <c r="AB59" s="154">
        <v>49065.408999999992</v>
      </c>
      <c r="AC59" s="154">
        <v>50534.001999999964</v>
      </c>
      <c r="AD59" s="119"/>
      <c r="AE59" s="52" t="str">
        <f t="shared" si="59"/>
        <v/>
      </c>
      <c r="AG59" s="198">
        <f t="shared" si="56"/>
        <v>2.0176378539558204</v>
      </c>
      <c r="AH59" s="157">
        <f t="shared" si="56"/>
        <v>2.1322284964573752</v>
      </c>
      <c r="AI59" s="157">
        <f t="shared" si="56"/>
        <v>2.0698124355501131</v>
      </c>
      <c r="AJ59" s="157">
        <f t="shared" si="56"/>
        <v>2.4195441735474672</v>
      </c>
      <c r="AK59" s="157">
        <f t="shared" si="56"/>
        <v>2.2147954439362096</v>
      </c>
      <c r="AL59" s="157">
        <f t="shared" si="56"/>
        <v>2.4385642559372496</v>
      </c>
      <c r="AM59" s="157">
        <f t="shared" si="56"/>
        <v>2.6162790798815738</v>
      </c>
      <c r="AN59" s="157">
        <f t="shared" si="56"/>
        <v>2.741714467283753</v>
      </c>
      <c r="AO59" s="157">
        <f t="shared" si="56"/>
        <v>2.9662199105238427</v>
      </c>
      <c r="AP59" s="157">
        <f t="shared" si="56"/>
        <v>2.6555324622013563</v>
      </c>
      <c r="AQ59" s="157">
        <f t="shared" si="56"/>
        <v>2.786435485029668</v>
      </c>
      <c r="AR59" s="157">
        <f t="shared" si="56"/>
        <v>3.3033356079417873</v>
      </c>
      <c r="AS59" s="157"/>
      <c r="AT59" s="52"/>
      <c r="AW59" s="105"/>
    </row>
    <row r="60" spans="1:49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119"/>
      <c r="O60" s="52" t="str">
        <f t="shared" si="58"/>
        <v/>
      </c>
      <c r="Q60" s="109" t="s">
        <v>82</v>
      </c>
      <c r="R60" s="117">
        <v>22777.257000000005</v>
      </c>
      <c r="S60" s="154">
        <v>31524.350999999995</v>
      </c>
      <c r="T60" s="154">
        <v>36803.372000000003</v>
      </c>
      <c r="U60" s="154">
        <v>39015.558000000005</v>
      </c>
      <c r="V60" s="154">
        <v>41900.000000000029</v>
      </c>
      <c r="W60" s="154">
        <v>32669.316000000006</v>
      </c>
      <c r="X60" s="154">
        <v>30619.310999999994</v>
      </c>
      <c r="Y60" s="154">
        <v>36041.668000000012</v>
      </c>
      <c r="Z60" s="154">
        <v>37442.144</v>
      </c>
      <c r="AA60" s="154">
        <v>42329.99000000002</v>
      </c>
      <c r="AB60" s="154">
        <v>56468.258000000016</v>
      </c>
      <c r="AC60" s="154">
        <v>50409.224999999999</v>
      </c>
      <c r="AD60" s="119"/>
      <c r="AE60" s="52" t="str">
        <f t="shared" si="59"/>
        <v/>
      </c>
      <c r="AG60" s="198">
        <f t="shared" si="56"/>
        <v>2.3647140718469641</v>
      </c>
      <c r="AH60" s="157">
        <f t="shared" si="56"/>
        <v>2.2614935016861302</v>
      </c>
      <c r="AI60" s="157">
        <f t="shared" si="56"/>
        <v>2.5580688905462297</v>
      </c>
      <c r="AJ60" s="157">
        <f t="shared" si="56"/>
        <v>2.3603331049966276</v>
      </c>
      <c r="AK60" s="157">
        <f t="shared" si="56"/>
        <v>2.5709811698639262</v>
      </c>
      <c r="AL60" s="157">
        <f t="shared" si="56"/>
        <v>2.426905203187177</v>
      </c>
      <c r="AM60" s="157">
        <f t="shared" si="56"/>
        <v>2.7569178405590455</v>
      </c>
      <c r="AN60" s="157">
        <f t="shared" si="56"/>
        <v>2.568696662723287</v>
      </c>
      <c r="AO60" s="157">
        <f t="shared" si="56"/>
        <v>2.9967018158701015</v>
      </c>
      <c r="AP60" s="157">
        <f t="shared" si="56"/>
        <v>2.6446157846551293</v>
      </c>
      <c r="AQ60" s="157">
        <f t="shared" si="56"/>
        <v>2.8633281235413843</v>
      </c>
      <c r="AR60" s="157">
        <f t="shared" si="56"/>
        <v>3.0177047586960484</v>
      </c>
      <c r="AS60" s="157"/>
      <c r="AT60" s="52"/>
      <c r="AW60" s="105"/>
    </row>
    <row r="61" spans="1:49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119"/>
      <c r="O61" s="52" t="str">
        <f t="shared" si="58"/>
        <v/>
      </c>
      <c r="Q61" s="109" t="s">
        <v>83</v>
      </c>
      <c r="R61" s="117">
        <v>25464.052000000007</v>
      </c>
      <c r="S61" s="154">
        <v>29523.48000000001</v>
      </c>
      <c r="T61" s="154">
        <v>31498.723000000002</v>
      </c>
      <c r="U61" s="154">
        <v>30997.326000000052</v>
      </c>
      <c r="V61" s="154">
        <v>32940.034999999967</v>
      </c>
      <c r="W61" s="154">
        <v>29831.125000000007</v>
      </c>
      <c r="X61" s="154">
        <v>34519.751000000018</v>
      </c>
      <c r="Y61" s="154">
        <v>30903.571</v>
      </c>
      <c r="Z61" s="154">
        <v>32156.462</v>
      </c>
      <c r="AA61" s="154">
        <v>33336.43499999999</v>
      </c>
      <c r="AB61" s="154">
        <v>49473.65399999998</v>
      </c>
      <c r="AC61" s="154">
        <v>50897.267000000043</v>
      </c>
      <c r="AD61" s="119"/>
      <c r="AE61" s="52" t="str">
        <f t="shared" si="59"/>
        <v/>
      </c>
      <c r="AG61" s="198">
        <f t="shared" si="56"/>
        <v>1.9784200067392308</v>
      </c>
      <c r="AH61" s="157">
        <f t="shared" si="56"/>
        <v>1.9672226836151285</v>
      </c>
      <c r="AI61" s="157">
        <f t="shared" ref="AI61:AS63" si="74">IF(T61="","",(T61/D61)*10)</f>
        <v>2.1967931517532344</v>
      </c>
      <c r="AJ61" s="157">
        <f t="shared" si="74"/>
        <v>2.3729260081576027</v>
      </c>
      <c r="AK61" s="157">
        <f t="shared" si="74"/>
        <v>2.4758168420606395</v>
      </c>
      <c r="AL61" s="157">
        <f t="shared" si="74"/>
        <v>2.4958910965727048</v>
      </c>
      <c r="AM61" s="157">
        <f t="shared" si="74"/>
        <v>2.8239750172941114</v>
      </c>
      <c r="AN61" s="157">
        <f t="shared" si="74"/>
        <v>2.95999563618712</v>
      </c>
      <c r="AO61" s="157">
        <f t="shared" si="74"/>
        <v>2.8613877922934243</v>
      </c>
      <c r="AP61" s="157">
        <f t="shared" si="74"/>
        <v>2.7146381384743794</v>
      </c>
      <c r="AQ61" s="157">
        <f t="shared" si="74"/>
        <v>2.7936391721613445</v>
      </c>
      <c r="AR61" s="157">
        <f t="shared" si="74"/>
        <v>3.094595117974555</v>
      </c>
      <c r="AS61" s="157" t="str">
        <f t="shared" si="74"/>
        <v/>
      </c>
      <c r="AT61" s="52" t="str">
        <f t="shared" ref="AT61:AT67" si="75">IF(AS61="","",(AS61-AR61)/AR61)</f>
        <v/>
      </c>
      <c r="AW61" s="105"/>
    </row>
    <row r="62" spans="1:49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123"/>
      <c r="O62" s="52" t="str">
        <f t="shared" si="58"/>
        <v/>
      </c>
      <c r="Q62" s="110" t="s">
        <v>84</v>
      </c>
      <c r="R62" s="196">
        <v>15596.707000000013</v>
      </c>
      <c r="S62" s="155">
        <v>18332.828999999987</v>
      </c>
      <c r="T62" s="155">
        <v>21648.361999999994</v>
      </c>
      <c r="U62" s="155">
        <v>20693.550999999999</v>
      </c>
      <c r="V62" s="155">
        <v>23770.443999999989</v>
      </c>
      <c r="W62" s="155">
        <v>22065.902999999984</v>
      </c>
      <c r="X62" s="155">
        <v>24906.423000000003</v>
      </c>
      <c r="Y62" s="155">
        <v>28016.947000000004</v>
      </c>
      <c r="Z62" s="155">
        <v>26292.933000000001</v>
      </c>
      <c r="AA62" s="155">
        <v>27722.498999999978</v>
      </c>
      <c r="AB62" s="155">
        <v>34797.590000000011</v>
      </c>
      <c r="AC62" s="155">
        <v>34642.825000000055</v>
      </c>
      <c r="AD62" s="123"/>
      <c r="AE62" s="52" t="str">
        <f t="shared" si="59"/>
        <v/>
      </c>
      <c r="AG62" s="198">
        <f t="shared" si="56"/>
        <v>2.0408556968710365</v>
      </c>
      <c r="AH62" s="157">
        <f t="shared" si="56"/>
        <v>1.8586959199657298</v>
      </c>
      <c r="AI62" s="157">
        <f t="shared" si="74"/>
        <v>2.3103681372605527</v>
      </c>
      <c r="AJ62" s="157">
        <f t="shared" si="74"/>
        <v>2.494909882777443</v>
      </c>
      <c r="AK62" s="157">
        <f t="shared" si="74"/>
        <v>2.357121537342076</v>
      </c>
      <c r="AL62" s="157">
        <f t="shared" si="74"/>
        <v>2.6659387435479127</v>
      </c>
      <c r="AM62" s="157">
        <f t="shared" si="74"/>
        <v>3.190162257970441</v>
      </c>
      <c r="AN62" s="157">
        <f t="shared" si="74"/>
        <v>3.0157583548138938</v>
      </c>
      <c r="AO62" s="157">
        <f t="shared" si="74"/>
        <v>3.3894753383554024</v>
      </c>
      <c r="AP62" s="157">
        <f t="shared" si="74"/>
        <v>3.080067195408315</v>
      </c>
      <c r="AQ62" s="157">
        <f t="shared" si="74"/>
        <v>2.920769071613742</v>
      </c>
      <c r="AR62" s="157">
        <f t="shared" si="74"/>
        <v>2.7992960150697193</v>
      </c>
      <c r="AS62" s="157" t="str">
        <f t="shared" si="74"/>
        <v/>
      </c>
      <c r="AT62" s="52" t="str">
        <f t="shared" si="75"/>
        <v/>
      </c>
      <c r="AW62" s="105"/>
    </row>
    <row r="63" spans="1:49" ht="20.100000000000001" customHeight="1" thickBot="1" x14ac:dyDescent="0.3">
      <c r="A63" s="35" t="str">
        <f>A19</f>
        <v>jan-ago</v>
      </c>
      <c r="B63" s="308">
        <f>SUM(B51:B58)</f>
        <v>730314.10000000009</v>
      </c>
      <c r="C63" s="168">
        <f t="shared" ref="C63:N63" si="76">SUM(C51:C58)</f>
        <v>873275.2000000003</v>
      </c>
      <c r="D63" s="168">
        <f t="shared" si="76"/>
        <v>986199.57999999984</v>
      </c>
      <c r="E63" s="168">
        <f t="shared" si="76"/>
        <v>874116.35999999987</v>
      </c>
      <c r="F63" s="168">
        <f t="shared" si="76"/>
        <v>888533.80999999959</v>
      </c>
      <c r="G63" s="168">
        <f t="shared" si="76"/>
        <v>918772.4600000002</v>
      </c>
      <c r="H63" s="168">
        <f t="shared" si="76"/>
        <v>706378.15999999968</v>
      </c>
      <c r="I63" s="168">
        <f t="shared" si="76"/>
        <v>845101.22999999952</v>
      </c>
      <c r="J63" s="168">
        <f t="shared" si="76"/>
        <v>853108.38000000012</v>
      </c>
      <c r="K63" s="168">
        <f t="shared" si="76"/>
        <v>891991.30999999924</v>
      </c>
      <c r="L63" s="168">
        <f t="shared" si="76"/>
        <v>1070105.73</v>
      </c>
      <c r="M63" s="168">
        <f t="shared" si="76"/>
        <v>1171047.7299999997</v>
      </c>
      <c r="N63" s="305">
        <f t="shared" si="76"/>
        <v>1132759.4899999993</v>
      </c>
      <c r="O63" s="61">
        <f t="shared" si="58"/>
        <v>-3.2695712582099849E-2</v>
      </c>
      <c r="Q63" s="109"/>
      <c r="R63" s="309">
        <f>SUM(R51:R58)</f>
        <v>136597.08700000006</v>
      </c>
      <c r="S63" s="310">
        <f t="shared" ref="S63:AD63" si="77">SUM(S51:S58)</f>
        <v>157680.34499999997</v>
      </c>
      <c r="T63" s="310">
        <f t="shared" si="77"/>
        <v>180821.72800000003</v>
      </c>
      <c r="U63" s="310">
        <f t="shared" si="77"/>
        <v>186298.01999999996</v>
      </c>
      <c r="V63" s="310">
        <f t="shared" si="77"/>
        <v>183893.84200000006</v>
      </c>
      <c r="W63" s="310">
        <f t="shared" si="77"/>
        <v>194942.60899999994</v>
      </c>
      <c r="X63" s="310">
        <f t="shared" si="77"/>
        <v>172584.77900000007</v>
      </c>
      <c r="Y63" s="310">
        <f t="shared" si="77"/>
        <v>207753.03200000004</v>
      </c>
      <c r="Z63" s="310">
        <f t="shared" si="77"/>
        <v>219856.43500000003</v>
      </c>
      <c r="AA63" s="310">
        <f t="shared" si="77"/>
        <v>226460.89000000007</v>
      </c>
      <c r="AB63" s="310">
        <f t="shared" si="77"/>
        <v>272430.62300000002</v>
      </c>
      <c r="AC63" s="310">
        <f t="shared" si="77"/>
        <v>311307.94200000004</v>
      </c>
      <c r="AD63" s="311">
        <f t="shared" si="77"/>
        <v>322294.00900000008</v>
      </c>
      <c r="AE63" s="57">
        <f t="shared" si="59"/>
        <v>3.5290031245010886E-2</v>
      </c>
      <c r="AG63" s="199">
        <f t="shared" si="56"/>
        <v>1.8703881932445237</v>
      </c>
      <c r="AH63" s="173">
        <f t="shared" si="56"/>
        <v>1.8056203244979352</v>
      </c>
      <c r="AI63" s="173">
        <f t="shared" si="74"/>
        <v>1.8335206348394517</v>
      </c>
      <c r="AJ63" s="173">
        <f t="shared" si="74"/>
        <v>2.131272545911393</v>
      </c>
      <c r="AK63" s="173">
        <f t="shared" si="74"/>
        <v>2.0696324656458502</v>
      </c>
      <c r="AL63" s="173">
        <f t="shared" si="74"/>
        <v>2.121772446248551</v>
      </c>
      <c r="AM63" s="173">
        <f t="shared" si="74"/>
        <v>2.4432349239110134</v>
      </c>
      <c r="AN63" s="173">
        <f t="shared" si="74"/>
        <v>2.4583212593359987</v>
      </c>
      <c r="AO63" s="173">
        <f t="shared" si="74"/>
        <v>2.5771219713021694</v>
      </c>
      <c r="AP63" s="173">
        <f t="shared" si="74"/>
        <v>2.5388239488566349</v>
      </c>
      <c r="AQ63" s="173">
        <f t="shared" si="74"/>
        <v>2.5458290275672106</v>
      </c>
      <c r="AR63" s="173">
        <f t="shared" si="74"/>
        <v>2.6583710810830925</v>
      </c>
      <c r="AS63" s="173">
        <f t="shared" si="74"/>
        <v>2.8452112901742299</v>
      </c>
      <c r="AT63" s="61">
        <f t="shared" si="75"/>
        <v>7.0283720140009068E-2</v>
      </c>
      <c r="AW63" s="105"/>
    </row>
    <row r="64" spans="1:49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78">SUM(E51:E53)</f>
        <v>307586.39999999991</v>
      </c>
      <c r="F64" s="154">
        <f t="shared" si="78"/>
        <v>312002.81999999983</v>
      </c>
      <c r="G64" s="154">
        <f t="shared" si="78"/>
        <v>314085.74999999994</v>
      </c>
      <c r="H64" s="154">
        <f t="shared" si="78"/>
        <v>225185.55999999994</v>
      </c>
      <c r="I64" s="154">
        <f t="shared" si="78"/>
        <v>291368.51999999996</v>
      </c>
      <c r="J64" s="154">
        <f t="shared" si="78"/>
        <v>290915.21000000002</v>
      </c>
      <c r="K64" s="154">
        <f t="shared" si="78"/>
        <v>314581.43999999971</v>
      </c>
      <c r="L64" s="154">
        <f t="shared" si="78"/>
        <v>387624.22000000009</v>
      </c>
      <c r="M64" s="154">
        <f t="shared" si="78"/>
        <v>406414.74999999988</v>
      </c>
      <c r="N64" s="154">
        <f t="shared" si="78"/>
        <v>412700.89999999979</v>
      </c>
      <c r="O64" s="61">
        <f t="shared" si="58"/>
        <v>1.546732740384031E-2</v>
      </c>
      <c r="Q64" s="108" t="s">
        <v>85</v>
      </c>
      <c r="R64" s="117">
        <f>SUM(R51:R53)</f>
        <v>45609.39</v>
      </c>
      <c r="S64" s="154">
        <f>SUM(S51:S53)</f>
        <v>53062.921000000002</v>
      </c>
      <c r="T64" s="154">
        <f>SUM(T51:T53)</f>
        <v>61321.651000000027</v>
      </c>
      <c r="U64" s="154">
        <f>SUM(U51:U53)</f>
        <v>63351.315999999992</v>
      </c>
      <c r="V64" s="154">
        <f t="shared" ref="V64:AC64" si="79">SUM(V51:V53)</f>
        <v>61448.611999999994</v>
      </c>
      <c r="W64" s="154">
        <f t="shared" si="79"/>
        <v>65590.697999999975</v>
      </c>
      <c r="X64" s="154">
        <f t="shared" si="79"/>
        <v>58604.442999999985</v>
      </c>
      <c r="Y64" s="154">
        <f t="shared" si="79"/>
        <v>74095.891999999963</v>
      </c>
      <c r="Z64" s="154">
        <f t="shared" si="79"/>
        <v>76343.599000000002</v>
      </c>
      <c r="AA64" s="154">
        <f t="shared" si="79"/>
        <v>80321.476000000039</v>
      </c>
      <c r="AB64" s="154">
        <f t="shared" si="79"/>
        <v>99368.438000000038</v>
      </c>
      <c r="AC64" s="154">
        <f t="shared" si="79"/>
        <v>107006.38199999997</v>
      </c>
      <c r="AD64" s="119">
        <f>IF(AD53="","",SUM(AD51:AD53))</f>
        <v>114707.06400000004</v>
      </c>
      <c r="AE64" s="52">
        <f t="shared" si="59"/>
        <v>7.1964698329862936E-2</v>
      </c>
      <c r="AG64" s="197">
        <f t="shared" si="56"/>
        <v>1.9450344091466372</v>
      </c>
      <c r="AH64" s="156">
        <f t="shared" si="56"/>
        <v>1.9790475308153666</v>
      </c>
      <c r="AI64" s="156">
        <f t="shared" si="56"/>
        <v>1.7976382565582869</v>
      </c>
      <c r="AJ64" s="156">
        <f t="shared" si="56"/>
        <v>2.0596266935079059</v>
      </c>
      <c r="AK64" s="156">
        <f t="shared" si="56"/>
        <v>1.9694889937212756</v>
      </c>
      <c r="AL64" s="156">
        <f t="shared" si="56"/>
        <v>2.0883054388809423</v>
      </c>
      <c r="AM64" s="156">
        <f t="shared" si="56"/>
        <v>2.6024956040698171</v>
      </c>
      <c r="AN64" s="156">
        <f t="shared" si="56"/>
        <v>2.5430301118322589</v>
      </c>
      <c r="AO64" s="156">
        <f t="shared" si="56"/>
        <v>2.6242560160398627</v>
      </c>
      <c r="AP64" s="156">
        <f t="shared" si="56"/>
        <v>2.5532808292822393</v>
      </c>
      <c r="AQ64" s="156">
        <f t="shared" si="56"/>
        <v>2.5635250036749513</v>
      </c>
      <c r="AR64" s="156">
        <f t="shared" si="56"/>
        <v>2.6329354926217614</v>
      </c>
      <c r="AS64" s="156">
        <f t="shared" si="56"/>
        <v>2.7794236455505694</v>
      </c>
      <c r="AT64" s="61">
        <f t="shared" si="75"/>
        <v>5.5636818045603373E-2</v>
      </c>
    </row>
    <row r="65" spans="1:46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80">SUM(E54:E56)</f>
        <v>341280.04000000004</v>
      </c>
      <c r="F65" s="154">
        <f t="shared" si="80"/>
        <v>330986.2099999999</v>
      </c>
      <c r="G65" s="154">
        <f t="shared" si="80"/>
        <v>352389.62000000011</v>
      </c>
      <c r="H65" s="154">
        <f t="shared" si="80"/>
        <v>271249.88999999984</v>
      </c>
      <c r="I65" s="154">
        <f t="shared" si="80"/>
        <v>338059.84999999963</v>
      </c>
      <c r="J65" s="154">
        <f t="shared" si="80"/>
        <v>341622.02</v>
      </c>
      <c r="K65" s="154">
        <f t="shared" si="80"/>
        <v>348164.02999999968</v>
      </c>
      <c r="L65" s="154">
        <f t="shared" si="80"/>
        <v>373006.16999999981</v>
      </c>
      <c r="M65" s="154">
        <f t="shared" si="80"/>
        <v>455027.89</v>
      </c>
      <c r="N65" s="154">
        <f t="shared" si="80"/>
        <v>411272.7899999998</v>
      </c>
      <c r="O65" s="52">
        <f t="shared" si="58"/>
        <v>-9.6159160705512378E-2</v>
      </c>
      <c r="Q65" s="109" t="s">
        <v>86</v>
      </c>
      <c r="R65" s="117">
        <f>SUM(R54:R56)</f>
        <v>52069.507000000012</v>
      </c>
      <c r="S65" s="154">
        <f>SUM(S54:S56)</f>
        <v>57799.210999999981</v>
      </c>
      <c r="T65" s="154">
        <f>SUM(T54:T56)</f>
        <v>67284.703999999983</v>
      </c>
      <c r="U65" s="154">
        <f>SUM(U54:U56)</f>
        <v>68302.889999999985</v>
      </c>
      <c r="V65" s="154">
        <f t="shared" ref="V65:AC65" si="81">SUM(V54:V56)</f>
        <v>68997.127000000022</v>
      </c>
      <c r="W65" s="154">
        <f t="shared" si="81"/>
        <v>75648.96299999996</v>
      </c>
      <c r="X65" s="154">
        <f t="shared" si="81"/>
        <v>65293.128000000026</v>
      </c>
      <c r="Y65" s="154">
        <f t="shared" si="81"/>
        <v>80241.398000000045</v>
      </c>
      <c r="Z65" s="154">
        <f t="shared" si="81"/>
        <v>84590.548999999999</v>
      </c>
      <c r="AA65" s="154">
        <f t="shared" si="81"/>
        <v>84889.636000000028</v>
      </c>
      <c r="AB65" s="154">
        <f t="shared" si="81"/>
        <v>93771.617999999988</v>
      </c>
      <c r="AC65" s="154">
        <f t="shared" si="81"/>
        <v>121302.12800000008</v>
      </c>
      <c r="AD65" s="119">
        <f>IF(AD56="","",SUM(AD54:AD56))</f>
        <v>117926.54100000003</v>
      </c>
      <c r="AE65" s="52">
        <f t="shared" si="59"/>
        <v>-2.7827928954387803E-2</v>
      </c>
      <c r="AG65" s="198">
        <f t="shared" si="56"/>
        <v>1.9239920608248851</v>
      </c>
      <c r="AH65" s="157">
        <f t="shared" si="56"/>
        <v>1.7497338733485361</v>
      </c>
      <c r="AI65" s="157">
        <f t="shared" si="56"/>
        <v>1.8123227987763368</v>
      </c>
      <c r="AJ65" s="157">
        <f t="shared" si="56"/>
        <v>2.0013737105750451</v>
      </c>
      <c r="AK65" s="157">
        <f t="shared" si="56"/>
        <v>2.0845921949437121</v>
      </c>
      <c r="AL65" s="157">
        <f t="shared" si="56"/>
        <v>2.1467420918924893</v>
      </c>
      <c r="AM65" s="157">
        <f t="shared" si="56"/>
        <v>2.4071209024269122</v>
      </c>
      <c r="AN65" s="157">
        <f t="shared" si="56"/>
        <v>2.3735855648045794</v>
      </c>
      <c r="AO65" s="157">
        <f t="shared" si="56"/>
        <v>2.4761445119960355</v>
      </c>
      <c r="AP65" s="157">
        <f t="shared" si="56"/>
        <v>2.4382081055300313</v>
      </c>
      <c r="AQ65" s="157">
        <f t="shared" si="56"/>
        <v>2.5139428122596481</v>
      </c>
      <c r="AR65" s="157">
        <f t="shared" si="56"/>
        <v>2.6658174293448273</v>
      </c>
      <c r="AS65" s="157">
        <f t="shared" ref="AS65" si="82">(AD65/N65)*10</f>
        <v>2.8673557761990547</v>
      </c>
      <c r="AT65" s="52">
        <f t="shared" ref="AT65" si="83">IF(AS65="","",(AS65-AR65)/AR65)</f>
        <v>7.5600956252941526E-2</v>
      </c>
    </row>
    <row r="66" spans="1:46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M66" si="84">SUM(E57:E59)</f>
        <v>374827.90000000014</v>
      </c>
      <c r="F66" s="154">
        <f t="shared" si="84"/>
        <v>411823.39999999991</v>
      </c>
      <c r="G66" s="154">
        <f t="shared" si="84"/>
        <v>392287.49999999988</v>
      </c>
      <c r="H66" s="154">
        <f t="shared" si="84"/>
        <v>324909.64999999991</v>
      </c>
      <c r="I66" s="154">
        <f t="shared" si="84"/>
        <v>335894.45999999973</v>
      </c>
      <c r="J66" s="154">
        <f t="shared" si="84"/>
        <v>323029.73000000004</v>
      </c>
      <c r="K66" s="154">
        <f t="shared" si="84"/>
        <v>359624.85999999987</v>
      </c>
      <c r="L66" s="154">
        <f t="shared" si="84"/>
        <v>485561.99000000028</v>
      </c>
      <c r="M66" s="154">
        <f t="shared" si="84"/>
        <v>462583.7999999997</v>
      </c>
      <c r="N66" s="154"/>
      <c r="O66" s="52"/>
      <c r="Q66" s="109" t="s">
        <v>87</v>
      </c>
      <c r="R66" s="117">
        <f>SUM(R57:R59)</f>
        <v>66706.640000000043</v>
      </c>
      <c r="S66" s="154">
        <f>SUM(S57:S59)</f>
        <v>75687.896000000008</v>
      </c>
      <c r="T66" s="154">
        <f>SUM(T57:T59)</f>
        <v>78884.929000000004</v>
      </c>
      <c r="U66" s="154">
        <f>SUM(U57:U59)</f>
        <v>90834.866999999969</v>
      </c>
      <c r="V66" s="154">
        <f t="shared" ref="V66:AC66" si="85">SUM(V57:V59)</f>
        <v>90275.416000000056</v>
      </c>
      <c r="W66" s="154">
        <f t="shared" si="85"/>
        <v>87840.50900000002</v>
      </c>
      <c r="X66" s="154">
        <f t="shared" si="85"/>
        <v>78765.768000000011</v>
      </c>
      <c r="Y66" s="154">
        <f t="shared" si="85"/>
        <v>86377.072000000029</v>
      </c>
      <c r="Z66" s="154">
        <f t="shared" si="85"/>
        <v>89313.755000000005</v>
      </c>
      <c r="AA66" s="154">
        <f t="shared" si="85"/>
        <v>95872.349999999977</v>
      </c>
      <c r="AB66" s="154">
        <f t="shared" si="85"/>
        <v>128355.976</v>
      </c>
      <c r="AC66" s="154">
        <f t="shared" si="85"/>
        <v>133533.43400000001</v>
      </c>
      <c r="AD66" s="119" t="str">
        <f>IF(AD59="","",SUM(AD57:AD59))</f>
        <v/>
      </c>
      <c r="AE66" s="52" t="str">
        <f t="shared" si="59"/>
        <v/>
      </c>
      <c r="AG66" s="198">
        <f t="shared" si="56"/>
        <v>1.8380654168220978</v>
      </c>
      <c r="AH66" s="157">
        <f t="shared" si="56"/>
        <v>1.8450697519866253</v>
      </c>
      <c r="AI66" s="157">
        <f t="shared" si="56"/>
        <v>1.959075682997454</v>
      </c>
      <c r="AJ66" s="157">
        <f t="shared" si="56"/>
        <v>2.4233752876986996</v>
      </c>
      <c r="AK66" s="157">
        <f t="shared" si="56"/>
        <v>2.1920904931579916</v>
      </c>
      <c r="AL66" s="157">
        <f t="shared" si="56"/>
        <v>2.2391870503138653</v>
      </c>
      <c r="AM66" s="157">
        <f t="shared" si="56"/>
        <v>2.4242360299240122</v>
      </c>
      <c r="AN66" s="157">
        <f t="shared" si="56"/>
        <v>2.5715539339350846</v>
      </c>
      <c r="AO66" s="157">
        <f t="shared" si="56"/>
        <v>2.764877245199691</v>
      </c>
      <c r="AP66" s="157">
        <f t="shared" si="56"/>
        <v>2.6658988480384815</v>
      </c>
      <c r="AQ66" s="157">
        <f t="shared" si="56"/>
        <v>2.643451889634111</v>
      </c>
      <c r="AR66" s="157">
        <f t="shared" si="56"/>
        <v>2.8866863474250524</v>
      </c>
      <c r="AS66" s="157"/>
      <c r="AT66" s="52"/>
    </row>
    <row r="67" spans="1:46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86">IF(E62="","",SUM(E60:E62))</f>
        <v>378869.0400000001</v>
      </c>
      <c r="F67" s="155">
        <f t="shared" si="86"/>
        <v>396865.16000000021</v>
      </c>
      <c r="G67" s="155">
        <f t="shared" si="86"/>
        <v>336903.74</v>
      </c>
      <c r="H67" s="155">
        <f t="shared" si="86"/>
        <v>311374.30999999976</v>
      </c>
      <c r="I67" s="155">
        <f t="shared" si="86"/>
        <v>337617.05000000005</v>
      </c>
      <c r="J67" s="155">
        <f t="shared" si="86"/>
        <v>314897.43999999994</v>
      </c>
      <c r="K67" s="155">
        <f t="shared" si="86"/>
        <v>372869.66999999981</v>
      </c>
      <c r="L67" s="155">
        <f t="shared" si="86"/>
        <v>493444.35000000033</v>
      </c>
      <c r="M67" s="155">
        <f t="shared" si="86"/>
        <v>455271.89999999967</v>
      </c>
      <c r="N67" s="155" t="str">
        <f t="shared" si="86"/>
        <v/>
      </c>
      <c r="O67" s="55" t="str">
        <f t="shared" si="58"/>
        <v/>
      </c>
      <c r="Q67" s="110" t="s">
        <v>88</v>
      </c>
      <c r="R67" s="196">
        <f>SUM(R60:R62)</f>
        <v>63838.016000000018</v>
      </c>
      <c r="S67" s="155">
        <f>SUM(S60:S62)</f>
        <v>79380.659999999989</v>
      </c>
      <c r="T67" s="155">
        <f>IF(T62="","",SUM(T60:T62))</f>
        <v>89950.456999999995</v>
      </c>
      <c r="U67" s="155">
        <f>IF(U62="","",SUM(U60:U62))</f>
        <v>90706.435000000056</v>
      </c>
      <c r="V67" s="155">
        <f t="shared" ref="V67:AD67" si="87">IF(V62="","",SUM(V60:V62))</f>
        <v>98610.478999999992</v>
      </c>
      <c r="W67" s="155">
        <f t="shared" si="87"/>
        <v>84566.343999999997</v>
      </c>
      <c r="X67" s="155">
        <f t="shared" si="87"/>
        <v>90045.485000000015</v>
      </c>
      <c r="Y67" s="155">
        <f t="shared" si="87"/>
        <v>94962.186000000016</v>
      </c>
      <c r="Z67" s="155">
        <f t="shared" si="87"/>
        <v>95891.539000000004</v>
      </c>
      <c r="AA67" s="155">
        <f t="shared" si="87"/>
        <v>103388.924</v>
      </c>
      <c r="AB67" s="155">
        <f t="shared" si="87"/>
        <v>140739.50200000001</v>
      </c>
      <c r="AC67" s="155">
        <f t="shared" si="87"/>
        <v>135949.3170000001</v>
      </c>
      <c r="AD67" s="123" t="str">
        <f t="shared" si="87"/>
        <v/>
      </c>
      <c r="AE67" s="55" t="str">
        <f t="shared" si="59"/>
        <v/>
      </c>
      <c r="AG67" s="200">
        <f t="shared" ref="AG67:AH67" si="88">(R67/B67)*10</f>
        <v>2.1176785143360082</v>
      </c>
      <c r="AH67" s="158">
        <f t="shared" si="88"/>
        <v>2.0453352071175841</v>
      </c>
      <c r="AI67" s="158">
        <f t="shared" ref="AI67:AS67" si="89">IF(T62="","",(T67/D67)*10)</f>
        <v>2.3611669003409426</v>
      </c>
      <c r="AJ67" s="158">
        <f t="shared" si="89"/>
        <v>2.3941369028200361</v>
      </c>
      <c r="AK67" s="158">
        <f t="shared" si="89"/>
        <v>2.4847350923925884</v>
      </c>
      <c r="AL67" s="158">
        <f t="shared" si="89"/>
        <v>2.5101040433685897</v>
      </c>
      <c r="AM67" s="158">
        <f t="shared" si="89"/>
        <v>2.8918726467832263</v>
      </c>
      <c r="AN67" s="158">
        <f t="shared" si="89"/>
        <v>2.8127189074129992</v>
      </c>
      <c r="AO67" s="158">
        <f t="shared" si="89"/>
        <v>3.045167309076886</v>
      </c>
      <c r="AP67" s="158">
        <f t="shared" si="89"/>
        <v>2.7727898597920304</v>
      </c>
      <c r="AQ67" s="158">
        <f t="shared" si="89"/>
        <v>2.852185905056972</v>
      </c>
      <c r="AR67" s="158">
        <f t="shared" si="89"/>
        <v>2.9861126285193573</v>
      </c>
      <c r="AS67" s="158" t="str">
        <f t="shared" si="89"/>
        <v/>
      </c>
      <c r="AT67" s="55" t="str">
        <f t="shared" si="75"/>
        <v/>
      </c>
    </row>
    <row r="68" spans="1:46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D42 R44:AD44 R43:AC43 B42:M44 N45 R45:AB45 AD45 B67:L67 O63 Y64:AB67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E1" workbookViewId="0">
      <selection activeCell="AB58" sqref="A58:XFD58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01"/>
  </cols>
  <sheetData>
    <row r="1" spans="1:49" ht="15.75" x14ac:dyDescent="0.25">
      <c r="A1" s="4" t="s">
        <v>100</v>
      </c>
    </row>
    <row r="3" spans="1:49" ht="15.75" thickBot="1" x14ac:dyDescent="0.3">
      <c r="O3" s="205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6" t="s">
        <v>3</v>
      </c>
      <c r="B4" s="338" t="s">
        <v>71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3"/>
      <c r="O4" s="341" t="s">
        <v>131</v>
      </c>
      <c r="Q4" s="339" t="s">
        <v>3</v>
      </c>
      <c r="R4" s="331" t="s">
        <v>71</v>
      </c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3"/>
      <c r="AE4" s="343" t="s">
        <v>131</v>
      </c>
      <c r="AG4" s="331" t="s">
        <v>71</v>
      </c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3"/>
      <c r="AT4" s="341" t="s">
        <v>131</v>
      </c>
    </row>
    <row r="5" spans="1:49" ht="20.100000000000001" customHeight="1" thickBot="1" x14ac:dyDescent="0.3">
      <c r="A5" s="337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42"/>
      <c r="Q5" s="340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44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35">
        <v>2018</v>
      </c>
      <c r="AP5" s="135">
        <v>2019</v>
      </c>
      <c r="AQ5" s="135">
        <v>2020</v>
      </c>
      <c r="AR5" s="135">
        <v>2021</v>
      </c>
      <c r="AS5" s="133">
        <v>2022</v>
      </c>
      <c r="AT5" s="342"/>
      <c r="AV5" s="298">
        <v>2013</v>
      </c>
      <c r="AW5" s="298">
        <v>2014</v>
      </c>
    </row>
    <row r="6" spans="1:49" ht="3" customHeight="1" thickBot="1" x14ac:dyDescent="0.3">
      <c r="A6" s="299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  <c r="Q6" s="299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2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300"/>
    </row>
    <row r="7" spans="1:49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112">
        <v>194589.28999999966</v>
      </c>
      <c r="O7" s="61">
        <f>IF(N7="","",(N7-M7)/M7)</f>
        <v>-9.2025779114857181E-2</v>
      </c>
      <c r="Q7" s="109" t="s">
        <v>73</v>
      </c>
      <c r="R7" s="39">
        <v>5046.811999999999</v>
      </c>
      <c r="S7" s="153">
        <v>5419.8780000000006</v>
      </c>
      <c r="T7" s="153">
        <v>5376.692</v>
      </c>
      <c r="U7" s="153">
        <v>8185.9700000000021</v>
      </c>
      <c r="V7" s="153">
        <v>9253.7109999999993</v>
      </c>
      <c r="W7" s="153">
        <v>8018.4579999999987</v>
      </c>
      <c r="X7" s="153">
        <v>7549.5260000000026</v>
      </c>
      <c r="Y7" s="153">
        <v>9256.76</v>
      </c>
      <c r="Z7" s="153">
        <v>8429.6530000000002</v>
      </c>
      <c r="AA7" s="153">
        <v>12162.242999999999</v>
      </c>
      <c r="AB7" s="153">
        <v>14395.186999999998</v>
      </c>
      <c r="AC7" s="153">
        <v>11537.55599999999</v>
      </c>
      <c r="AD7" s="112">
        <v>12478.587</v>
      </c>
      <c r="AE7" s="61">
        <f>IF(AD7="","",(AD7-AC7)/AC7)</f>
        <v>8.1562421018802497E-2</v>
      </c>
      <c r="AG7" s="124">
        <f t="shared" ref="AG7:AS22" si="0">(R7/B7)*10</f>
        <v>0.44977207995742902</v>
      </c>
      <c r="AH7" s="156">
        <f t="shared" si="0"/>
        <v>0.43216420185329257</v>
      </c>
      <c r="AI7" s="156">
        <f t="shared" si="0"/>
        <v>0.48157310832003042</v>
      </c>
      <c r="AJ7" s="156">
        <f t="shared" si="0"/>
        <v>0.81023144139078462</v>
      </c>
      <c r="AK7" s="156">
        <f t="shared" si="0"/>
        <v>0.50984889235532815</v>
      </c>
      <c r="AL7" s="156">
        <f t="shared" si="0"/>
        <v>0.48445392298565154</v>
      </c>
      <c r="AM7" s="156">
        <f t="shared" si="0"/>
        <v>0.5923922796474268</v>
      </c>
      <c r="AN7" s="156">
        <f t="shared" si="0"/>
        <v>0.55910247502123656</v>
      </c>
      <c r="AO7" s="156">
        <f t="shared" si="0"/>
        <v>0.78036077850810914</v>
      </c>
      <c r="AP7" s="156">
        <f t="shared" si="0"/>
        <v>0.60468642002463424</v>
      </c>
      <c r="AQ7" s="156">
        <f t="shared" si="0"/>
        <v>0.62204140404177755</v>
      </c>
      <c r="AR7" s="156">
        <f t="shared" si="0"/>
        <v>0.53835457336931103</v>
      </c>
      <c r="AS7" s="156">
        <f>(AD7/N7)*10</f>
        <v>0.64127820189898543</v>
      </c>
      <c r="AT7" s="61">
        <f t="shared" ref="AT7" si="1">IF(AS7="","",(AS7-AR7)/AR7)</f>
        <v>0.19118185972773158</v>
      </c>
      <c r="AV7" s="105"/>
      <c r="AW7" s="105"/>
    </row>
    <row r="8" spans="1:49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119">
        <v>269371.2899999998</v>
      </c>
      <c r="O8" s="52">
        <f t="shared" ref="O8:O23" si="2">IF(N8="","",(N8-M8)/M8)</f>
        <v>4.9249029224348685E-2</v>
      </c>
      <c r="Q8" s="109" t="s">
        <v>74</v>
      </c>
      <c r="R8" s="19">
        <v>4875.3999999999996</v>
      </c>
      <c r="S8" s="154">
        <v>5047.22</v>
      </c>
      <c r="T8" s="154">
        <v>4979.2489999999998</v>
      </c>
      <c r="U8" s="154">
        <v>7645.0780000000004</v>
      </c>
      <c r="V8" s="154">
        <v>9124.9479999999967</v>
      </c>
      <c r="W8" s="154">
        <v>9271.5960000000014</v>
      </c>
      <c r="X8" s="154">
        <v>8398.7909999999993</v>
      </c>
      <c r="Y8" s="154">
        <v>10079.532000000001</v>
      </c>
      <c r="Z8" s="154">
        <v>9460.1350000000002</v>
      </c>
      <c r="AA8" s="154">
        <v>13827.451999999999</v>
      </c>
      <c r="AB8" s="154">
        <v>13178.782000000005</v>
      </c>
      <c r="AC8" s="154">
        <v>12834.916000000007</v>
      </c>
      <c r="AD8" s="119">
        <v>17041.921999999999</v>
      </c>
      <c r="AE8" s="52">
        <f t="shared" ref="AE8:AE23" si="3">IF(AD8="","",(AD8-AC8)/AC8)</f>
        <v>0.32777822620732305</v>
      </c>
      <c r="AG8" s="125">
        <f t="shared" si="0"/>
        <v>0.46934653261753362</v>
      </c>
      <c r="AH8" s="157">
        <f t="shared" si="0"/>
        <v>0.46007754707955117</v>
      </c>
      <c r="AI8" s="157">
        <f t="shared" si="0"/>
        <v>0.54886851547144277</v>
      </c>
      <c r="AJ8" s="157">
        <f t="shared" si="0"/>
        <v>0.83587031142493495</v>
      </c>
      <c r="AK8" s="157">
        <f t="shared" si="0"/>
        <v>0.51048511635099003</v>
      </c>
      <c r="AL8" s="157">
        <f t="shared" si="0"/>
        <v>0.48971130968147902</v>
      </c>
      <c r="AM8" s="157">
        <f t="shared" si="0"/>
        <v>0.52155723141664712</v>
      </c>
      <c r="AN8" s="157">
        <f t="shared" si="0"/>
        <v>0.55854530317506745</v>
      </c>
      <c r="AO8" s="157">
        <f t="shared" si="0"/>
        <v>0.93501907816934571</v>
      </c>
      <c r="AP8" s="157">
        <f t="shared" si="0"/>
        <v>0.57852492138372347</v>
      </c>
      <c r="AQ8" s="157">
        <f t="shared" si="0"/>
        <v>0.65767022395341579</v>
      </c>
      <c r="AR8" s="157">
        <f t="shared" si="0"/>
        <v>0.49994277984027458</v>
      </c>
      <c r="AS8" s="157">
        <f>(AD8/N8)*10</f>
        <v>0.63265546970503106</v>
      </c>
      <c r="AT8" s="52">
        <f t="shared" ref="AT8" si="4">IF(AS8="","",(AS8-AR8)/AR8)</f>
        <v>0.26545575857132392</v>
      </c>
      <c r="AV8" s="105"/>
      <c r="AW8" s="105"/>
    </row>
    <row r="9" spans="1:49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119">
        <v>197105.36999999982</v>
      </c>
      <c r="O9" s="52">
        <f t="shared" si="2"/>
        <v>-0.43170426038065268</v>
      </c>
      <c r="Q9" s="109" t="s">
        <v>75</v>
      </c>
      <c r="R9" s="19">
        <v>7464.3919999999998</v>
      </c>
      <c r="S9" s="154">
        <v>5720.5099999999993</v>
      </c>
      <c r="T9" s="154">
        <v>6851.9379999999956</v>
      </c>
      <c r="U9" s="154">
        <v>7142.3209999999999</v>
      </c>
      <c r="V9" s="154">
        <v>8172.4949999999981</v>
      </c>
      <c r="W9" s="154">
        <v>8953.7059999999983</v>
      </c>
      <c r="X9" s="154">
        <v>8549.0249999999996</v>
      </c>
      <c r="Y9" s="154">
        <v>9978.1299999999992</v>
      </c>
      <c r="Z9" s="154">
        <v>10309.046</v>
      </c>
      <c r="AA9" s="154">
        <v>11853.175999999999</v>
      </c>
      <c r="AB9" s="154">
        <v>12973.125000000002</v>
      </c>
      <c r="AC9" s="154">
        <v>17902.007000000001</v>
      </c>
      <c r="AD9" s="119">
        <v>13656.812000000011</v>
      </c>
      <c r="AE9" s="52">
        <f t="shared" si="3"/>
        <v>-0.23713514356239446</v>
      </c>
      <c r="AG9" s="125">
        <f t="shared" si="0"/>
        <v>0.44454071154342661</v>
      </c>
      <c r="AH9" s="157">
        <f t="shared" si="0"/>
        <v>0.45529015514061527</v>
      </c>
      <c r="AI9" s="157">
        <f t="shared" si="0"/>
        <v>0.50458285709151873</v>
      </c>
      <c r="AJ9" s="157">
        <f t="shared" si="0"/>
        <v>0.9105632961572816</v>
      </c>
      <c r="AK9" s="157">
        <f t="shared" si="0"/>
        <v>0.51315833592555093</v>
      </c>
      <c r="AL9" s="157">
        <f t="shared" si="0"/>
        <v>0.49803333228390984</v>
      </c>
      <c r="AM9" s="157">
        <f t="shared" si="0"/>
        <v>0.54005566429495178</v>
      </c>
      <c r="AN9" s="157">
        <f t="shared" si="0"/>
        <v>0.54005481555322443</v>
      </c>
      <c r="AO9" s="157">
        <f t="shared" si="0"/>
        <v>0.78542204075338629</v>
      </c>
      <c r="AP9" s="157">
        <f t="shared" si="0"/>
        <v>0.56510951343186677</v>
      </c>
      <c r="AQ9" s="157">
        <f t="shared" si="0"/>
        <v>0.62037909182406781</v>
      </c>
      <c r="AR9" s="157">
        <f t="shared" si="0"/>
        <v>0.51615206164782534</v>
      </c>
      <c r="AS9" s="157">
        <f t="shared" ref="AS9" si="5">(AD9/N9)*10</f>
        <v>0.69286859104853527</v>
      </c>
      <c r="AT9" s="52">
        <f t="shared" ref="AT9" si="6">IF(AS9="","",(AS9-AR9)/AR9)</f>
        <v>0.34237299922146786</v>
      </c>
      <c r="AV9" s="105"/>
      <c r="AW9" s="105"/>
    </row>
    <row r="10" spans="1:49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119">
        <v>212363.09999999992</v>
      </c>
      <c r="O10" s="52">
        <f t="shared" si="2"/>
        <v>-0.10980087136462477</v>
      </c>
      <c r="Q10" s="109" t="s">
        <v>76</v>
      </c>
      <c r="R10" s="19">
        <v>7083.5199999999986</v>
      </c>
      <c r="S10" s="154">
        <v>5734.7760000000007</v>
      </c>
      <c r="T10" s="154">
        <v>6986.2150000000011</v>
      </c>
      <c r="U10" s="154">
        <v>8949.2860000000001</v>
      </c>
      <c r="V10" s="154">
        <v>7735.4290000000001</v>
      </c>
      <c r="W10" s="154">
        <v>8580.4020000000019</v>
      </c>
      <c r="X10" s="154">
        <v>6742.456000000001</v>
      </c>
      <c r="Y10" s="154">
        <v>10425.911000000004</v>
      </c>
      <c r="Z10" s="154">
        <v>11410.679</v>
      </c>
      <c r="AA10" s="154">
        <v>13024.389000000001</v>
      </c>
      <c r="AB10" s="154">
        <v>14120.863000000001</v>
      </c>
      <c r="AC10" s="154">
        <v>13171.960999999996</v>
      </c>
      <c r="AD10" s="119">
        <v>15217.785000000009</v>
      </c>
      <c r="AE10" s="52">
        <f t="shared" si="3"/>
        <v>0.15531658497926118</v>
      </c>
      <c r="AG10" s="125">
        <f t="shared" si="0"/>
        <v>0.41567550232571626</v>
      </c>
      <c r="AH10" s="157">
        <f t="shared" si="0"/>
        <v>0.45686088859129592</v>
      </c>
      <c r="AI10" s="157">
        <f t="shared" si="0"/>
        <v>0.53272115749897475</v>
      </c>
      <c r="AJ10" s="157">
        <f t="shared" si="0"/>
        <v>0.80396422819385238</v>
      </c>
      <c r="AK10" s="157">
        <f t="shared" si="0"/>
        <v>0.55468838065790216</v>
      </c>
      <c r="AL10" s="157">
        <f t="shared" si="0"/>
        <v>0.49634555231011412</v>
      </c>
      <c r="AM10" s="157">
        <f t="shared" si="0"/>
        <v>0.55762801647298088</v>
      </c>
      <c r="AN10" s="157">
        <f t="shared" si="0"/>
        <v>0.53227135799174041</v>
      </c>
      <c r="AO10" s="157">
        <f t="shared" si="0"/>
        <v>0.75882468575155682</v>
      </c>
      <c r="AP10" s="157">
        <f t="shared" si="0"/>
        <v>0.5317533930111793</v>
      </c>
      <c r="AQ10" s="157">
        <f t="shared" si="0"/>
        <v>0.60603680487223821</v>
      </c>
      <c r="AR10" s="157">
        <f t="shared" si="0"/>
        <v>0.55215186652573567</v>
      </c>
      <c r="AS10" s="157">
        <f t="shared" ref="AS10" si="7">(AD10/N10)*10</f>
        <v>0.71659271314084294</v>
      </c>
      <c r="AT10" s="52">
        <f t="shared" ref="AT10" si="8">IF(AS10="","",(AS10-AR10)/AR10)</f>
        <v>0.29781814856446331</v>
      </c>
      <c r="AV10" s="105"/>
      <c r="AW10" s="105"/>
    </row>
    <row r="11" spans="1:49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119">
        <v>299192.84000000008</v>
      </c>
      <c r="O11" s="52">
        <f t="shared" si="2"/>
        <v>0.10019314882446781</v>
      </c>
      <c r="Q11" s="109" t="s">
        <v>77</v>
      </c>
      <c r="R11" s="19">
        <v>5269.9080000000022</v>
      </c>
      <c r="S11" s="154">
        <v>6791.5110000000022</v>
      </c>
      <c r="T11" s="154">
        <v>6331.175000000002</v>
      </c>
      <c r="U11" s="154">
        <v>12356.189000000002</v>
      </c>
      <c r="V11" s="154">
        <v>10013.188000000002</v>
      </c>
      <c r="W11" s="154">
        <v>9709.3430000000008</v>
      </c>
      <c r="X11" s="154">
        <v>9074.4239999999991</v>
      </c>
      <c r="Y11" s="154">
        <v>11193.306000000002</v>
      </c>
      <c r="Z11" s="154">
        <v>12194.198</v>
      </c>
      <c r="AA11" s="154">
        <v>12392.851000000008</v>
      </c>
      <c r="AB11" s="154">
        <v>10554.120999999999</v>
      </c>
      <c r="AC11" s="154">
        <v>14483.971999999998</v>
      </c>
      <c r="AD11" s="119">
        <v>20397.152999999998</v>
      </c>
      <c r="AE11" s="52">
        <f t="shared" si="3"/>
        <v>0.40825686489866186</v>
      </c>
      <c r="AG11" s="125">
        <f t="shared" si="0"/>
        <v>0.4983700555886183</v>
      </c>
      <c r="AH11" s="157">
        <f t="shared" si="0"/>
        <v>0.46272411236012051</v>
      </c>
      <c r="AI11" s="157">
        <f t="shared" si="0"/>
        <v>0.59620293919642087</v>
      </c>
      <c r="AJ11" s="157">
        <f t="shared" si="0"/>
        <v>0.78832235306922693</v>
      </c>
      <c r="AK11" s="157">
        <f t="shared" si="0"/>
        <v>0.48065790285305188</v>
      </c>
      <c r="AL11" s="157">
        <f t="shared" si="0"/>
        <v>0.53317937263440585</v>
      </c>
      <c r="AM11" s="157">
        <f t="shared" si="0"/>
        <v>0.58051031214885285</v>
      </c>
      <c r="AN11" s="157">
        <f t="shared" si="0"/>
        <v>0.53719749811892448</v>
      </c>
      <c r="AO11" s="157">
        <f t="shared" si="0"/>
        <v>0.98815241189063374</v>
      </c>
      <c r="AP11" s="157">
        <f t="shared" si="0"/>
        <v>0.54251916481950524</v>
      </c>
      <c r="AQ11" s="157">
        <f t="shared" si="0"/>
        <v>0.50895878228594893</v>
      </c>
      <c r="AR11" s="157">
        <f t="shared" si="0"/>
        <v>0.53260521749669598</v>
      </c>
      <c r="AS11" s="157">
        <f t="shared" ref="AS11" si="9">(AD11/N11)*10</f>
        <v>0.68173934242544021</v>
      </c>
      <c r="AT11" s="52">
        <f t="shared" ref="AT11" si="10">IF(AS11="","",(AS11-AR11)/AR11)</f>
        <v>0.28000875701085182</v>
      </c>
      <c r="AV11" s="105"/>
      <c r="AW11" s="105"/>
    </row>
    <row r="12" spans="1:49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119">
        <v>221791.08999999985</v>
      </c>
      <c r="O12" s="52">
        <f t="shared" si="2"/>
        <v>-0.19899118674331337</v>
      </c>
      <c r="Q12" s="109" t="s">
        <v>78</v>
      </c>
      <c r="R12" s="19">
        <v>8468.7459999999992</v>
      </c>
      <c r="S12" s="154">
        <v>4467.674</v>
      </c>
      <c r="T12" s="154">
        <v>6989.1480000000029</v>
      </c>
      <c r="U12" s="154">
        <v>11275.52199999999</v>
      </c>
      <c r="V12" s="154">
        <v>8874.6120000000028</v>
      </c>
      <c r="W12" s="154">
        <v>11770.861000000004</v>
      </c>
      <c r="X12" s="154">
        <v>9513.2329999999984</v>
      </c>
      <c r="Y12" s="154">
        <v>14562.611999999999</v>
      </c>
      <c r="Z12" s="154">
        <v>13054.882</v>
      </c>
      <c r="AA12" s="154">
        <v>13834.111000000008</v>
      </c>
      <c r="AB12" s="154">
        <v>12299.127999999995</v>
      </c>
      <c r="AC12" s="154">
        <v>14683.353999999999</v>
      </c>
      <c r="AD12" s="119">
        <v>14550.255000000001</v>
      </c>
      <c r="AE12" s="52">
        <f t="shared" si="3"/>
        <v>-9.0646183426483038E-3</v>
      </c>
      <c r="AG12" s="125">
        <f t="shared" si="0"/>
        <v>0.48940102083250003</v>
      </c>
      <c r="AH12" s="157">
        <f t="shared" si="0"/>
        <v>0.50449374344847098</v>
      </c>
      <c r="AI12" s="157">
        <f t="shared" si="0"/>
        <v>0.57729878622795316</v>
      </c>
      <c r="AJ12" s="157">
        <f t="shared" si="0"/>
        <v>0.79192363779461905</v>
      </c>
      <c r="AK12" s="157">
        <f t="shared" si="0"/>
        <v>0.54221451310521085</v>
      </c>
      <c r="AL12" s="157">
        <f t="shared" si="0"/>
        <v>0.51688432623633229</v>
      </c>
      <c r="AM12" s="157">
        <f t="shared" si="0"/>
        <v>0.58966471319058733</v>
      </c>
      <c r="AN12" s="157">
        <f t="shared" si="0"/>
        <v>0.5887425368740008</v>
      </c>
      <c r="AO12" s="157">
        <f t="shared" si="0"/>
        <v>0.81811264500872194</v>
      </c>
      <c r="AP12" s="157">
        <f t="shared" si="0"/>
        <v>0.55588770322698033</v>
      </c>
      <c r="AQ12" s="157">
        <f t="shared" si="0"/>
        <v>0.61193119574758248</v>
      </c>
      <c r="AR12" s="157">
        <f t="shared" si="0"/>
        <v>0.53029614319348128</v>
      </c>
      <c r="AS12" s="157">
        <f t="shared" ref="AS12" si="11">(AD12/N12)*10</f>
        <v>0.65603424375614061</v>
      </c>
      <c r="AT12" s="52">
        <f t="shared" ref="AT12" si="12">IF(AS12="","",(AS12-AR12)/AR12)</f>
        <v>0.23710921185557846</v>
      </c>
      <c r="AV12" s="105"/>
      <c r="AW12" s="105"/>
    </row>
    <row r="13" spans="1:49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119">
        <v>230595.73999999973</v>
      </c>
      <c r="O13" s="52">
        <f t="shared" si="2"/>
        <v>-0.17321969686648159</v>
      </c>
      <c r="Q13" s="109" t="s">
        <v>79</v>
      </c>
      <c r="R13" s="19">
        <v>8304.4390000000039</v>
      </c>
      <c r="S13" s="154">
        <v>7350.9219999999987</v>
      </c>
      <c r="T13" s="154">
        <v>8610.476999999999</v>
      </c>
      <c r="U13" s="154">
        <v>14121.920000000007</v>
      </c>
      <c r="V13" s="154">
        <v>13262.653999999999</v>
      </c>
      <c r="W13" s="154">
        <v>12363.967000000001</v>
      </c>
      <c r="X13" s="154">
        <v>8473.6030000000046</v>
      </c>
      <c r="Y13" s="154">
        <v>11749.72900000001</v>
      </c>
      <c r="Z13" s="154">
        <v>14285.174000000001</v>
      </c>
      <c r="AA13" s="154">
        <v>14287.105000000005</v>
      </c>
      <c r="AB13" s="154">
        <v>16611.900999999998</v>
      </c>
      <c r="AC13" s="154">
        <v>15670.151999999995</v>
      </c>
      <c r="AD13" s="119">
        <v>16107.940000000006</v>
      </c>
      <c r="AE13" s="52">
        <f t="shared" si="3"/>
        <v>2.7937699647074994E-2</v>
      </c>
      <c r="AG13" s="125">
        <f t="shared" si="0"/>
        <v>0.53967478774498701</v>
      </c>
      <c r="AH13" s="157">
        <f t="shared" si="0"/>
        <v>0.50255463998014638</v>
      </c>
      <c r="AI13" s="157">
        <f t="shared" si="0"/>
        <v>0.66411025378018629</v>
      </c>
      <c r="AJ13" s="157">
        <f t="shared" si="0"/>
        <v>0.78542266846555253</v>
      </c>
      <c r="AK13" s="157">
        <f t="shared" si="0"/>
        <v>0.49213350654252608</v>
      </c>
      <c r="AL13" s="157">
        <f t="shared" si="0"/>
        <v>0.51999625184490039</v>
      </c>
      <c r="AM13" s="157">
        <f t="shared" si="0"/>
        <v>0.57328655806682549</v>
      </c>
      <c r="AN13" s="157">
        <f t="shared" si="0"/>
        <v>0.56676539384784497</v>
      </c>
      <c r="AO13" s="157">
        <f t="shared" si="0"/>
        <v>0.81053566648256559</v>
      </c>
      <c r="AP13" s="157">
        <f t="shared" si="0"/>
        <v>0.51265743593434887</v>
      </c>
      <c r="AQ13" s="157">
        <f t="shared" si="0"/>
        <v>0.58120081940987156</v>
      </c>
      <c r="AR13" s="157">
        <f t="shared" si="0"/>
        <v>0.56183921787576485</v>
      </c>
      <c r="AS13" s="157">
        <f t="shared" ref="AS13" si="13">(AD13/N13)*10</f>
        <v>0.69853588795699462</v>
      </c>
      <c r="AT13" s="52">
        <f t="shared" ref="AT13" si="14">IF(AS13="","",(AS13-AR13)/AR13)</f>
        <v>0.24330211514614566</v>
      </c>
      <c r="AV13" s="105"/>
      <c r="AW13" s="105"/>
    </row>
    <row r="14" spans="1:49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119">
        <v>250461.86999999985</v>
      </c>
      <c r="O14" s="52">
        <f t="shared" si="2"/>
        <v>0.14263423171743039</v>
      </c>
      <c r="Q14" s="109" t="s">
        <v>80</v>
      </c>
      <c r="R14" s="19">
        <v>7854.7379999999985</v>
      </c>
      <c r="S14" s="154">
        <v>8326.2219999999998</v>
      </c>
      <c r="T14" s="154">
        <v>7079.4509999999991</v>
      </c>
      <c r="U14" s="154">
        <v>9224.3630000000012</v>
      </c>
      <c r="V14" s="154">
        <v>8588.8440000000028</v>
      </c>
      <c r="W14" s="154">
        <v>10903.496999999998</v>
      </c>
      <c r="X14" s="154">
        <v>9835.2980000000043</v>
      </c>
      <c r="Y14" s="154">
        <v>10047.059999999994</v>
      </c>
      <c r="Z14" s="154">
        <v>13857.925999999999</v>
      </c>
      <c r="AA14" s="154">
        <v>14770.591999999991</v>
      </c>
      <c r="AB14" s="154">
        <v>15842.40800000001</v>
      </c>
      <c r="AC14" s="154">
        <v>12842.719000000006</v>
      </c>
      <c r="AD14" s="119">
        <v>16821.003000000004</v>
      </c>
      <c r="AE14" s="52">
        <f t="shared" si="3"/>
        <v>0.30976960564192019</v>
      </c>
      <c r="AG14" s="125">
        <f t="shared" si="0"/>
        <v>0.45427317597741834</v>
      </c>
      <c r="AH14" s="157">
        <f t="shared" si="0"/>
        <v>0.4208013449111434</v>
      </c>
      <c r="AI14" s="157">
        <f t="shared" si="0"/>
        <v>0.65057433259497854</v>
      </c>
      <c r="AJ14" s="157">
        <f t="shared" si="0"/>
        <v>0.71673199543963806</v>
      </c>
      <c r="AK14" s="157">
        <f t="shared" si="0"/>
        <v>0.436259341155668</v>
      </c>
      <c r="AL14" s="157">
        <f t="shared" si="0"/>
        <v>0.46104324133086483</v>
      </c>
      <c r="AM14" s="157">
        <f t="shared" si="0"/>
        <v>0.60980228558256033</v>
      </c>
      <c r="AN14" s="157">
        <f t="shared" si="0"/>
        <v>0.58552699212611625</v>
      </c>
      <c r="AO14" s="157">
        <f t="shared" si="0"/>
        <v>0.76922209294470589</v>
      </c>
      <c r="AP14" s="157">
        <f t="shared" si="0"/>
        <v>0.49861409740591178</v>
      </c>
      <c r="AQ14" s="157">
        <f t="shared" si="0"/>
        <v>0.55334691691330395</v>
      </c>
      <c r="AR14" s="157">
        <f t="shared" si="0"/>
        <v>0.58589877803467094</v>
      </c>
      <c r="AS14" s="157"/>
      <c r="AT14" s="52"/>
      <c r="AV14" s="105"/>
      <c r="AW14" s="105"/>
    </row>
    <row r="15" spans="1:49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119"/>
      <c r="O15" s="52" t="str">
        <f t="shared" si="2"/>
        <v/>
      </c>
      <c r="Q15" s="109" t="s">
        <v>81</v>
      </c>
      <c r="R15" s="19">
        <v>8976.5390000000007</v>
      </c>
      <c r="S15" s="154">
        <v>8231.4969999999994</v>
      </c>
      <c r="T15" s="154">
        <v>7380.0529999999981</v>
      </c>
      <c r="U15" s="154">
        <v>9158.0150000000012</v>
      </c>
      <c r="V15" s="154">
        <v>11920.680999999999</v>
      </c>
      <c r="W15" s="154">
        <v>8611.9049999999952</v>
      </c>
      <c r="X15" s="154">
        <v>9047.3699999999972</v>
      </c>
      <c r="Y15" s="154">
        <v>10872.128000000008</v>
      </c>
      <c r="Z15" s="154">
        <v>13645.628000000001</v>
      </c>
      <c r="AA15" s="154">
        <v>13484.313000000007</v>
      </c>
      <c r="AB15" s="154">
        <v>12902.209999999997</v>
      </c>
      <c r="AC15" s="154">
        <v>12615.414999999995</v>
      </c>
      <c r="AD15" s="119"/>
      <c r="AE15" s="52" t="str">
        <f t="shared" si="3"/>
        <v/>
      </c>
      <c r="AG15" s="125">
        <f t="shared" si="0"/>
        <v>0.48608894904468092</v>
      </c>
      <c r="AH15" s="157">
        <f t="shared" si="0"/>
        <v>0.57028198953005838</v>
      </c>
      <c r="AI15" s="157">
        <f t="shared" si="0"/>
        <v>0.92129144158854492</v>
      </c>
      <c r="AJ15" s="157">
        <f t="shared" si="0"/>
        <v>0.7448792684285741</v>
      </c>
      <c r="AK15" s="157">
        <f t="shared" si="0"/>
        <v>0.55097709882665669</v>
      </c>
      <c r="AL15" s="157">
        <f t="shared" si="0"/>
        <v>0.56417277320115655</v>
      </c>
      <c r="AM15" s="157">
        <f t="shared" si="0"/>
        <v>0.60424963739491866</v>
      </c>
      <c r="AN15" s="157">
        <f t="shared" si="0"/>
        <v>0.79059534211607208</v>
      </c>
      <c r="AO15" s="157">
        <f t="shared" si="0"/>
        <v>0.86320088116450155</v>
      </c>
      <c r="AP15" s="157">
        <f t="shared" si="0"/>
        <v>0.54272632991931669</v>
      </c>
      <c r="AQ15" s="157">
        <f t="shared" si="0"/>
        <v>0.66524202077045469</v>
      </c>
      <c r="AR15" s="157">
        <f t="shared" si="0"/>
        <v>0.67829880835180723</v>
      </c>
      <c r="AS15" s="157"/>
      <c r="AT15" s="52"/>
      <c r="AV15" s="105"/>
      <c r="AW15" s="105"/>
    </row>
    <row r="16" spans="1:49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119"/>
      <c r="O16" s="52" t="str">
        <f t="shared" si="2"/>
        <v/>
      </c>
      <c r="Q16" s="109" t="s">
        <v>82</v>
      </c>
      <c r="R16" s="19">
        <v>8917.1569999999974</v>
      </c>
      <c r="S16" s="154">
        <v>6317.9840000000004</v>
      </c>
      <c r="T16" s="154">
        <v>6844.7550000000019</v>
      </c>
      <c r="U16" s="154">
        <v>12425.312000000002</v>
      </c>
      <c r="V16" s="154">
        <v>11852.688999999998</v>
      </c>
      <c r="W16" s="154">
        <v>8900.4360000000015</v>
      </c>
      <c r="X16" s="154">
        <v>10677.083000000001</v>
      </c>
      <c r="Y16" s="154">
        <v>13098.086000000008</v>
      </c>
      <c r="Z16" s="154">
        <v>16740.395</v>
      </c>
      <c r="AA16" s="154">
        <v>17459.428999999986</v>
      </c>
      <c r="AB16" s="154">
        <v>14265.805999999997</v>
      </c>
      <c r="AC16" s="154">
        <v>13945.046000000009</v>
      </c>
      <c r="AD16" s="119"/>
      <c r="AE16" s="52" t="str">
        <f t="shared" si="3"/>
        <v/>
      </c>
      <c r="AG16" s="125">
        <f t="shared" si="0"/>
        <v>0.50940855377704619</v>
      </c>
      <c r="AH16" s="157">
        <f t="shared" si="0"/>
        <v>0.62502982699747878</v>
      </c>
      <c r="AI16" s="157">
        <f t="shared" si="0"/>
        <v>0.99154958019518513</v>
      </c>
      <c r="AJ16" s="157">
        <f t="shared" si="0"/>
        <v>0.80404355483546253</v>
      </c>
      <c r="AK16" s="157">
        <f t="shared" si="0"/>
        <v>0.61733227853359063</v>
      </c>
      <c r="AL16" s="157">
        <f t="shared" si="0"/>
        <v>0.71987570862832317</v>
      </c>
      <c r="AM16" s="157">
        <f t="shared" si="0"/>
        <v>0.76635350276526137</v>
      </c>
      <c r="AN16" s="157">
        <f t="shared" si="0"/>
        <v>0.8211433301976967</v>
      </c>
      <c r="AO16" s="157">
        <f t="shared" si="0"/>
        <v>0.76836051432490382</v>
      </c>
      <c r="AP16" s="157">
        <f t="shared" si="0"/>
        <v>0.62297780713489115</v>
      </c>
      <c r="AQ16" s="157">
        <f t="shared" si="0"/>
        <v>0.64502965024503012</v>
      </c>
      <c r="AR16" s="157">
        <f t="shared" si="0"/>
        <v>0.62782479707526928</v>
      </c>
      <c r="AS16" s="157"/>
      <c r="AT16" s="52"/>
      <c r="AV16" s="105"/>
      <c r="AW16" s="105"/>
    </row>
    <row r="17" spans="1:49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119"/>
      <c r="O17" s="52" t="str">
        <f t="shared" si="2"/>
        <v/>
      </c>
      <c r="Q17" s="109" t="s">
        <v>83</v>
      </c>
      <c r="R17" s="19">
        <v>8623.6640000000007</v>
      </c>
      <c r="S17" s="154">
        <v>7729.3239999999987</v>
      </c>
      <c r="T17" s="154">
        <v>10518.219000000001</v>
      </c>
      <c r="U17" s="154">
        <v>7756.1780000000035</v>
      </c>
      <c r="V17" s="154">
        <v>12715.098000000002</v>
      </c>
      <c r="W17" s="154">
        <v>10229.966999999997</v>
      </c>
      <c r="X17" s="154">
        <v>10778.716999999997</v>
      </c>
      <c r="Y17" s="154">
        <v>11138.637000000001</v>
      </c>
      <c r="Z17" s="154">
        <v>17757.596000000001</v>
      </c>
      <c r="AA17" s="154">
        <v>15905.198000000008</v>
      </c>
      <c r="AB17" s="154">
        <v>14901.102000000014</v>
      </c>
      <c r="AC17" s="154">
        <v>15769.840000000007</v>
      </c>
      <c r="AD17" s="119"/>
      <c r="AE17" s="52" t="str">
        <f t="shared" si="3"/>
        <v/>
      </c>
      <c r="AG17" s="125">
        <f t="shared" si="0"/>
        <v>0.60031460662581315</v>
      </c>
      <c r="AH17" s="157">
        <f t="shared" si="0"/>
        <v>0.71355709966938063</v>
      </c>
      <c r="AI17" s="157">
        <f t="shared" ref="AI17:AL19" si="15">IF(T17="","",(T17/D17)*10)</f>
        <v>0.83440387019522733</v>
      </c>
      <c r="AJ17" s="157">
        <f t="shared" si="15"/>
        <v>0.75962205850307263</v>
      </c>
      <c r="AK17" s="157">
        <f t="shared" si="15"/>
        <v>0.665186196292187</v>
      </c>
      <c r="AL17" s="157">
        <f t="shared" si="15"/>
        <v>0.71107592250929597</v>
      </c>
      <c r="AM17" s="157">
        <f t="shared" si="0"/>
        <v>0.71269022597614096</v>
      </c>
      <c r="AN17" s="157">
        <f t="shared" si="0"/>
        <v>0.81960669958150867</v>
      </c>
      <c r="AO17" s="157">
        <f t="shared" si="0"/>
        <v>0.65924492501094711</v>
      </c>
      <c r="AP17" s="157">
        <f t="shared" si="0"/>
        <v>0.69739113193480651</v>
      </c>
      <c r="AQ17" s="157">
        <f t="shared" si="0"/>
        <v>0.65871886092679444</v>
      </c>
      <c r="AR17" s="157">
        <f t="shared" si="0"/>
        <v>0.73566620101991387</v>
      </c>
      <c r="AS17" s="157"/>
      <c r="AT17" s="52"/>
      <c r="AV17" s="105"/>
      <c r="AW17" s="105"/>
    </row>
    <row r="18" spans="1:49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119"/>
      <c r="O18" s="52" t="str">
        <f t="shared" si="2"/>
        <v/>
      </c>
      <c r="Q18" s="109" t="s">
        <v>84</v>
      </c>
      <c r="R18" s="19">
        <v>8608.0499999999975</v>
      </c>
      <c r="S18" s="154">
        <v>10777.051000000001</v>
      </c>
      <c r="T18" s="154">
        <v>8423.9280000000035</v>
      </c>
      <c r="U18" s="154">
        <v>14158.847</v>
      </c>
      <c r="V18" s="154">
        <v>13639.642000000007</v>
      </c>
      <c r="W18" s="154">
        <v>9440.7710000000006</v>
      </c>
      <c r="X18" s="154">
        <v>11551.010000000002</v>
      </c>
      <c r="Y18" s="154">
        <v>14804.034999999996</v>
      </c>
      <c r="Z18" s="154">
        <v>13581.739</v>
      </c>
      <c r="AA18" s="154">
        <v>16207.478999999999</v>
      </c>
      <c r="AB18" s="154">
        <v>14210.079999999994</v>
      </c>
      <c r="AC18" s="154">
        <v>17409.10100000001</v>
      </c>
      <c r="AD18" s="119"/>
      <c r="AE18" s="52" t="str">
        <f t="shared" si="3"/>
        <v/>
      </c>
      <c r="AG18" s="125">
        <f t="shared" si="0"/>
        <v>0.56293609227965202</v>
      </c>
      <c r="AH18" s="157">
        <f t="shared" si="0"/>
        <v>0.49757933898949919</v>
      </c>
      <c r="AI18" s="157">
        <f t="shared" si="15"/>
        <v>0.98046650538801527</v>
      </c>
      <c r="AJ18" s="157">
        <f t="shared" si="15"/>
        <v>0.61540853762851611</v>
      </c>
      <c r="AK18" s="157">
        <f t="shared" si="15"/>
        <v>0.58447388363736552</v>
      </c>
      <c r="AL18" s="157">
        <f t="shared" si="15"/>
        <v>0.63213282543644767</v>
      </c>
      <c r="AM18" s="157">
        <f t="shared" si="0"/>
        <v>0.68056524515204542</v>
      </c>
      <c r="AN18" s="157">
        <f t="shared" si="0"/>
        <v>0.91603617653690639</v>
      </c>
      <c r="AO18" s="157">
        <f t="shared" si="0"/>
        <v>0.67341958545274683</v>
      </c>
      <c r="AP18" s="157">
        <f t="shared" si="0"/>
        <v>0.7003002037365289</v>
      </c>
      <c r="AQ18" s="157">
        <f t="shared" si="0"/>
        <v>0.56951749515031103</v>
      </c>
      <c r="AR18" s="157">
        <f t="shared" si="0"/>
        <v>0.71024266463191987</v>
      </c>
      <c r="AS18" s="157"/>
      <c r="AT18" s="52"/>
      <c r="AV18" s="105"/>
      <c r="AW18" s="105"/>
    </row>
    <row r="19" spans="1:49" ht="20.100000000000001" customHeight="1" thickBot="1" x14ac:dyDescent="0.3">
      <c r="A19" s="35" t="str">
        <f>'2'!A19</f>
        <v>jan-ago</v>
      </c>
      <c r="B19" s="308">
        <f>SUM(B7:B14)</f>
        <v>1159979.19</v>
      </c>
      <c r="C19" s="168">
        <f t="shared" ref="C19:N19" si="16">SUM(C7:C14)</f>
        <v>1065754.0599999998</v>
      </c>
      <c r="D19" s="168">
        <f t="shared" si="16"/>
        <v>935033.91999999993</v>
      </c>
      <c r="E19" s="168">
        <f t="shared" si="16"/>
        <v>989870.25999999989</v>
      </c>
      <c r="F19" s="168">
        <f t="shared" si="16"/>
        <v>1497327.4899999998</v>
      </c>
      <c r="G19" s="168">
        <f t="shared" si="16"/>
        <v>1591592.4099999997</v>
      </c>
      <c r="H19" s="168">
        <f t="shared" si="16"/>
        <v>1194431.51</v>
      </c>
      <c r="I19" s="168">
        <f t="shared" si="16"/>
        <v>1561280.3599999996</v>
      </c>
      <c r="J19" s="168">
        <f t="shared" si="16"/>
        <v>1130202.1499999999</v>
      </c>
      <c r="K19" s="168">
        <f t="shared" si="16"/>
        <v>1947045.120000001</v>
      </c>
      <c r="L19" s="168">
        <f t="shared" si="16"/>
        <v>1854401.35</v>
      </c>
      <c r="M19" s="168">
        <f t="shared" si="16"/>
        <v>2103372.3800000004</v>
      </c>
      <c r="N19" s="305">
        <f t="shared" si="16"/>
        <v>1875470.5899999987</v>
      </c>
      <c r="O19" s="164">
        <f t="shared" si="2"/>
        <v>-0.10835066209246393</v>
      </c>
      <c r="P19" s="171"/>
      <c r="Q19" s="170"/>
      <c r="R19" s="308">
        <f>SUM(R7:R14)</f>
        <v>54367.955000000002</v>
      </c>
      <c r="S19" s="168">
        <f t="shared" ref="S19:AD19" si="17">SUM(S7:S14)</f>
        <v>48858.713000000003</v>
      </c>
      <c r="T19" s="168">
        <f t="shared" si="17"/>
        <v>53204.345000000001</v>
      </c>
      <c r="U19" s="168">
        <f t="shared" si="17"/>
        <v>78900.649000000005</v>
      </c>
      <c r="V19" s="168">
        <f t="shared" si="17"/>
        <v>75025.880999999994</v>
      </c>
      <c r="W19" s="168">
        <f t="shared" si="17"/>
        <v>79571.83</v>
      </c>
      <c r="X19" s="168">
        <f t="shared" si="17"/>
        <v>68136.356000000014</v>
      </c>
      <c r="Y19" s="168">
        <f t="shared" si="17"/>
        <v>87293.040000000008</v>
      </c>
      <c r="Z19" s="168">
        <f t="shared" si="17"/>
        <v>93001.692999999999</v>
      </c>
      <c r="AA19" s="168">
        <f t="shared" si="17"/>
        <v>106151.91900000002</v>
      </c>
      <c r="AB19" s="168">
        <f t="shared" si="17"/>
        <v>109975.51500000001</v>
      </c>
      <c r="AC19" s="168">
        <f t="shared" si="17"/>
        <v>113126.63699999999</v>
      </c>
      <c r="AD19" s="305">
        <f t="shared" si="17"/>
        <v>126271.45700000002</v>
      </c>
      <c r="AE19" s="61">
        <f t="shared" si="3"/>
        <v>0.11619562243329162</v>
      </c>
      <c r="AG19" s="172">
        <f t="shared" si="0"/>
        <v>0.46869767551605823</v>
      </c>
      <c r="AH19" s="173">
        <f t="shared" si="0"/>
        <v>0.45844266359163588</v>
      </c>
      <c r="AI19" s="173">
        <f t="shared" si="15"/>
        <v>0.56900978522789847</v>
      </c>
      <c r="AJ19" s="173">
        <f t="shared" si="15"/>
        <v>0.79708071035491068</v>
      </c>
      <c r="AK19" s="173">
        <f t="shared" si="15"/>
        <v>0.50106527463808204</v>
      </c>
      <c r="AL19" s="173">
        <f t="shared" si="15"/>
        <v>0.4999510521666789</v>
      </c>
      <c r="AM19" s="173">
        <f t="shared" si="0"/>
        <v>0.57045008800881358</v>
      </c>
      <c r="AN19" s="173">
        <f t="shared" si="0"/>
        <v>0.55911188173788362</v>
      </c>
      <c r="AO19" s="173">
        <f t="shared" si="0"/>
        <v>0.82287662432778075</v>
      </c>
      <c r="AP19" s="173">
        <f t="shared" si="0"/>
        <v>0.54519496189179206</v>
      </c>
      <c r="AQ19" s="173">
        <f t="shared" si="0"/>
        <v>0.59305131006294842</v>
      </c>
      <c r="AR19" s="173">
        <f t="shared" si="0"/>
        <v>0.53783456546101438</v>
      </c>
      <c r="AS19" s="173">
        <f>(AD19/N19)*10</f>
        <v>0.67327879025818327</v>
      </c>
      <c r="AT19" s="61">
        <f t="shared" ref="AT19:AT23" si="18">IF(AS19="","",(AS19-AR19)/AR19)</f>
        <v>0.25183250295761578</v>
      </c>
      <c r="AV19" s="105"/>
      <c r="AW19" s="105"/>
    </row>
    <row r="20" spans="1:49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1" si="19">SUM(E7:E9)</f>
        <v>270933.47000000003</v>
      </c>
      <c r="F20" s="154">
        <f t="shared" si="19"/>
        <v>519508.35</v>
      </c>
      <c r="G20" s="154">
        <f t="shared" si="19"/>
        <v>534624.43999999983</v>
      </c>
      <c r="H20" s="154">
        <f t="shared" si="19"/>
        <v>446773.26</v>
      </c>
      <c r="I20" s="154">
        <f t="shared" si="19"/>
        <v>530786.49</v>
      </c>
      <c r="J20" s="154">
        <f t="shared" si="19"/>
        <v>340453.22</v>
      </c>
      <c r="K20" s="154">
        <f t="shared" si="19"/>
        <v>649895.34000000008</v>
      </c>
      <c r="L20" s="154">
        <f t="shared" si="19"/>
        <v>640920.42999999993</v>
      </c>
      <c r="M20" s="154">
        <f t="shared" si="19"/>
        <v>817875.08000000077</v>
      </c>
      <c r="N20" s="154">
        <f t="shared" ref="N20" si="20">SUM(N7:N9)</f>
        <v>661065.94999999925</v>
      </c>
      <c r="O20" s="61">
        <f t="shared" si="2"/>
        <v>-0.19172748239254506</v>
      </c>
      <c r="Q20" s="109" t="s">
        <v>85</v>
      </c>
      <c r="R20" s="19">
        <f>SUM(R7:R9)</f>
        <v>17386.603999999999</v>
      </c>
      <c r="S20" s="154">
        <f t="shared" ref="S20" si="21">SUM(S7:S9)</f>
        <v>16187.608</v>
      </c>
      <c r="T20" s="154">
        <f>SUM(T7:T9)</f>
        <v>17207.878999999994</v>
      </c>
      <c r="U20" s="154">
        <f t="shared" ref="U20:AC20" si="22">SUM(U7:U9)</f>
        <v>22973.369000000002</v>
      </c>
      <c r="V20" s="154">
        <f t="shared" si="22"/>
        <v>26551.153999999995</v>
      </c>
      <c r="W20" s="154">
        <f t="shared" si="22"/>
        <v>26243.759999999998</v>
      </c>
      <c r="X20" s="154">
        <f t="shared" si="22"/>
        <v>24497.342000000004</v>
      </c>
      <c r="Y20" s="154">
        <f t="shared" si="22"/>
        <v>29314.421999999999</v>
      </c>
      <c r="Z20" s="154">
        <f t="shared" si="22"/>
        <v>28198.834000000003</v>
      </c>
      <c r="AA20" s="154">
        <f t="shared" si="22"/>
        <v>37842.870999999999</v>
      </c>
      <c r="AB20" s="154">
        <f t="shared" si="22"/>
        <v>40547.094000000005</v>
      </c>
      <c r="AC20" s="154">
        <f t="shared" si="22"/>
        <v>42274.478999999992</v>
      </c>
      <c r="AD20" s="202">
        <f>IF(AD9="","",SUM(AD7:AD9))</f>
        <v>43177.321000000011</v>
      </c>
      <c r="AE20" s="61">
        <f t="shared" si="3"/>
        <v>2.1356667695420183E-2</v>
      </c>
      <c r="AG20" s="124">
        <f t="shared" si="0"/>
        <v>0.45277968317460826</v>
      </c>
      <c r="AH20" s="156">
        <f t="shared" si="0"/>
        <v>0.44870661372088694</v>
      </c>
      <c r="AI20" s="156">
        <f t="shared" si="0"/>
        <v>0.50886638186154198</v>
      </c>
      <c r="AJ20" s="156">
        <f t="shared" si="0"/>
        <v>0.84793395958055684</v>
      </c>
      <c r="AK20" s="156">
        <f t="shared" si="0"/>
        <v>0.51108233390281399</v>
      </c>
      <c r="AL20" s="156">
        <f t="shared" si="0"/>
        <v>0.49088216019454722</v>
      </c>
      <c r="AM20" s="156">
        <f t="shared" si="0"/>
        <v>0.54831710384815791</v>
      </c>
      <c r="AN20" s="156">
        <f t="shared" si="0"/>
        <v>0.55228274555367829</v>
      </c>
      <c r="AO20" s="156">
        <f t="shared" si="0"/>
        <v>0.82827338216980306</v>
      </c>
      <c r="AP20" s="156">
        <f t="shared" si="0"/>
        <v>0.5822917733184545</v>
      </c>
      <c r="AQ20" s="156">
        <f t="shared" si="0"/>
        <v>0.63263850085103401</v>
      </c>
      <c r="AR20" s="156">
        <f t="shared" si="0"/>
        <v>0.51688185682341559</v>
      </c>
      <c r="AS20" s="156">
        <f t="shared" si="0"/>
        <v>0.65314695152579039</v>
      </c>
      <c r="AT20" s="61">
        <f t="shared" si="18"/>
        <v>0.26362909222586156</v>
      </c>
      <c r="AV20" s="105"/>
      <c r="AW20" s="105"/>
    </row>
    <row r="21" spans="1:49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M21" si="23">SUM(E10:E12)</f>
        <v>410436.21999999991</v>
      </c>
      <c r="F21" s="154">
        <f t="shared" si="23"/>
        <v>511451.39999999991</v>
      </c>
      <c r="G21" s="154">
        <f t="shared" si="23"/>
        <v>582701.47000000009</v>
      </c>
      <c r="H21" s="154">
        <f t="shared" si="23"/>
        <v>438564.12</v>
      </c>
      <c r="I21" s="154">
        <f t="shared" si="23"/>
        <v>651591.7899999998</v>
      </c>
      <c r="J21" s="154">
        <f t="shared" si="23"/>
        <v>433350.24</v>
      </c>
      <c r="K21" s="154">
        <f t="shared" si="23"/>
        <v>722229.66999999993</v>
      </c>
      <c r="L21" s="154">
        <f t="shared" si="23"/>
        <v>641359.04</v>
      </c>
      <c r="M21" s="154">
        <f t="shared" si="23"/>
        <v>787392.28999999992</v>
      </c>
      <c r="N21" s="154">
        <f t="shared" ref="N21" si="24">SUM(N10:N12)</f>
        <v>733347.0299999998</v>
      </c>
      <c r="O21" s="52">
        <f t="shared" ref="O21" si="25">IF(N21="","",(N21-M21)/M21)</f>
        <v>-6.863828956211919E-2</v>
      </c>
      <c r="Q21" s="109" t="s">
        <v>86</v>
      </c>
      <c r="R21" s="19">
        <f>SUM(R10:R12)</f>
        <v>20822.173999999999</v>
      </c>
      <c r="S21" s="154">
        <f t="shared" ref="S21" si="26">SUM(S10:S12)</f>
        <v>16993.961000000003</v>
      </c>
      <c r="T21" s="154">
        <f>SUM(T10:T12)</f>
        <v>20306.538000000008</v>
      </c>
      <c r="U21" s="154">
        <f t="shared" ref="U21:AC21" si="27">SUM(U10:U12)</f>
        <v>32580.996999999992</v>
      </c>
      <c r="V21" s="154">
        <f t="shared" si="27"/>
        <v>26623.229000000007</v>
      </c>
      <c r="W21" s="154">
        <f t="shared" si="27"/>
        <v>30060.606000000007</v>
      </c>
      <c r="X21" s="154">
        <f t="shared" si="27"/>
        <v>25330.112999999998</v>
      </c>
      <c r="Y21" s="154">
        <f t="shared" si="27"/>
        <v>36181.829000000005</v>
      </c>
      <c r="Z21" s="154">
        <f t="shared" si="27"/>
        <v>36659.758999999998</v>
      </c>
      <c r="AA21" s="154">
        <f t="shared" si="27"/>
        <v>39251.351000000017</v>
      </c>
      <c r="AB21" s="154">
        <f t="shared" si="27"/>
        <v>36974.111999999994</v>
      </c>
      <c r="AC21" s="154">
        <f t="shared" si="27"/>
        <v>42339.286999999997</v>
      </c>
      <c r="AD21" s="202">
        <f>IF(AD12="","",SUM(AD10:AD12))</f>
        <v>50165.193000000014</v>
      </c>
      <c r="AE21" s="52">
        <f t="shared" si="3"/>
        <v>0.18483792606143834</v>
      </c>
      <c r="AG21" s="125">
        <f t="shared" si="0"/>
        <v>0.4635433813049899</v>
      </c>
      <c r="AH21" s="157">
        <f t="shared" si="0"/>
        <v>0.4709352422927755</v>
      </c>
      <c r="AI21" s="157">
        <f t="shared" si="0"/>
        <v>0.56658857702200172</v>
      </c>
      <c r="AJ21" s="157">
        <f t="shared" si="0"/>
        <v>0.7938138841645116</v>
      </c>
      <c r="AK21" s="157">
        <f t="shared" si="0"/>
        <v>0.52054269477021697</v>
      </c>
      <c r="AL21" s="157">
        <f t="shared" si="0"/>
        <v>0.51588347631935783</v>
      </c>
      <c r="AM21" s="157">
        <f t="shared" si="0"/>
        <v>0.57756920470374995</v>
      </c>
      <c r="AN21" s="157">
        <f t="shared" si="0"/>
        <v>0.55528368459031718</v>
      </c>
      <c r="AO21" s="157">
        <f t="shared" si="0"/>
        <v>0.84596143295086201</v>
      </c>
      <c r="AP21" s="157">
        <f t="shared" si="0"/>
        <v>0.54347464013767288</v>
      </c>
      <c r="AQ21" s="157">
        <f t="shared" si="0"/>
        <v>0.57649631008553326</v>
      </c>
      <c r="AR21" s="157">
        <f t="shared" si="0"/>
        <v>0.53771528547733172</v>
      </c>
      <c r="AS21" s="157">
        <f t="shared" ref="AS21" si="28">(AD21/N21)*10</f>
        <v>0.68405803729784009</v>
      </c>
      <c r="AT21" s="52">
        <f t="shared" ref="AT21" si="29">IF(AS21="","",(AS21-AR21)/AR21)</f>
        <v>0.2721565776033304</v>
      </c>
      <c r="AV21" s="105"/>
      <c r="AW21" s="105"/>
    </row>
    <row r="22" spans="1:49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M22" si="30">SUM(E13:E15)</f>
        <v>431446.86999999988</v>
      </c>
      <c r="F22" s="154">
        <f t="shared" si="30"/>
        <v>682723.02999999991</v>
      </c>
      <c r="G22" s="154">
        <f t="shared" si="30"/>
        <v>626913.08999999985</v>
      </c>
      <c r="H22" s="154">
        <f t="shared" si="30"/>
        <v>458823.13999999961</v>
      </c>
      <c r="I22" s="154">
        <f t="shared" si="30"/>
        <v>516420.31999999972</v>
      </c>
      <c r="J22" s="154">
        <f t="shared" si="30"/>
        <v>514480.41000000003</v>
      </c>
      <c r="K22" s="154">
        <f t="shared" si="30"/>
        <v>823375.22000000055</v>
      </c>
      <c r="L22" s="154">
        <f t="shared" si="30"/>
        <v>766069.49</v>
      </c>
      <c r="M22" s="154">
        <f t="shared" si="30"/>
        <v>684091.10999999964</v>
      </c>
      <c r="N22" s="154"/>
      <c r="O22" s="52" t="str">
        <f t="shared" si="2"/>
        <v/>
      </c>
      <c r="Q22" s="109" t="s">
        <v>87</v>
      </c>
      <c r="R22" s="19">
        <f>SUM(R13:R15)</f>
        <v>25135.716000000004</v>
      </c>
      <c r="S22" s="154">
        <f t="shared" ref="S22" si="31">SUM(S13:S15)</f>
        <v>23908.640999999996</v>
      </c>
      <c r="T22" s="154">
        <f>SUM(T13:T15)</f>
        <v>23069.980999999996</v>
      </c>
      <c r="U22" s="154">
        <f t="shared" ref="U22:AC22" si="32">SUM(U13:U15)</f>
        <v>32504.29800000001</v>
      </c>
      <c r="V22" s="154">
        <f t="shared" si="32"/>
        <v>33772.178999999996</v>
      </c>
      <c r="W22" s="154">
        <f t="shared" si="32"/>
        <v>31879.368999999995</v>
      </c>
      <c r="X22" s="154">
        <f t="shared" si="32"/>
        <v>27356.271000000008</v>
      </c>
      <c r="Y22" s="154">
        <f t="shared" si="32"/>
        <v>32668.917000000012</v>
      </c>
      <c r="Z22" s="154">
        <f t="shared" si="32"/>
        <v>41788.728000000003</v>
      </c>
      <c r="AA22" s="154">
        <f t="shared" si="32"/>
        <v>42542.01</v>
      </c>
      <c r="AB22" s="154">
        <f t="shared" si="32"/>
        <v>45356.519000000008</v>
      </c>
      <c r="AC22" s="154">
        <f t="shared" si="32"/>
        <v>41128.285999999993</v>
      </c>
      <c r="AD22" s="202" t="str">
        <f>IF(AD15="","",SUM(AD13:AD15))</f>
        <v/>
      </c>
      <c r="AE22" s="52" t="str">
        <f t="shared" si="3"/>
        <v/>
      </c>
      <c r="AG22" s="125">
        <f t="shared" si="0"/>
        <v>0.49145504558914899</v>
      </c>
      <c r="AH22" s="157">
        <f t="shared" si="0"/>
        <v>0.48945196647429901</v>
      </c>
      <c r="AI22" s="157">
        <f t="shared" si="0"/>
        <v>0.72415411933385454</v>
      </c>
      <c r="AJ22" s="157">
        <f t="shared" si="0"/>
        <v>0.75337892705074017</v>
      </c>
      <c r="AK22" s="157">
        <f t="shared" si="0"/>
        <v>0.49466881174346788</v>
      </c>
      <c r="AL22" s="157">
        <f t="shared" si="0"/>
        <v>0.50851337304186772</v>
      </c>
      <c r="AM22" s="157">
        <f t="shared" si="0"/>
        <v>0.59622692525926291</v>
      </c>
      <c r="AN22" s="157">
        <f t="shared" si="0"/>
        <v>0.63260324458185591</v>
      </c>
      <c r="AO22" s="157">
        <f t="shared" si="0"/>
        <v>0.8122511020390456</v>
      </c>
      <c r="AP22" s="157">
        <f t="shared" si="0"/>
        <v>0.5166782891523013</v>
      </c>
      <c r="AQ22" s="157">
        <f t="shared" si="0"/>
        <v>0.59206794673417951</v>
      </c>
      <c r="AR22" s="157">
        <f t="shared" si="0"/>
        <v>0.60121064868099239</v>
      </c>
      <c r="AS22" s="157"/>
      <c r="AT22" s="52"/>
      <c r="AV22" s="105"/>
      <c r="AW22" s="105"/>
    </row>
    <row r="23" spans="1:49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M23" si="33">SUM(E16:E18)</f>
        <v>486713.37999999966</v>
      </c>
      <c r="F23" s="155">
        <f t="shared" si="33"/>
        <v>616515.64000000025</v>
      </c>
      <c r="G23" s="155">
        <f t="shared" si="33"/>
        <v>416852.43999999983</v>
      </c>
      <c r="H23" s="155">
        <f t="shared" si="33"/>
        <v>460289.7799999998</v>
      </c>
      <c r="I23" s="155">
        <f t="shared" si="33"/>
        <v>457022.28999999969</v>
      </c>
      <c r="J23" s="155">
        <f t="shared" si="33"/>
        <v>688917.43</v>
      </c>
      <c r="K23" s="155">
        <f t="shared" si="33"/>
        <v>739760.91000000038</v>
      </c>
      <c r="L23" s="155">
        <f t="shared" si="33"/>
        <v>696889.35999999987</v>
      </c>
      <c r="M23" s="155">
        <f t="shared" si="33"/>
        <v>681593.02000000014</v>
      </c>
      <c r="N23" s="155"/>
      <c r="O23" s="55" t="str">
        <f t="shared" si="2"/>
        <v/>
      </c>
      <c r="Q23" s="110" t="s">
        <v>88</v>
      </c>
      <c r="R23" s="21">
        <f>SUM(R16:R18)</f>
        <v>26148.870999999992</v>
      </c>
      <c r="S23" s="155">
        <f t="shared" ref="S23" si="34">SUM(S16:S18)</f>
        <v>24824.359</v>
      </c>
      <c r="T23" s="155">
        <f>SUM(T16:T18)</f>
        <v>25786.902000000006</v>
      </c>
      <c r="U23" s="155">
        <f t="shared" ref="U23:AC23" si="35">SUM(U16:U18)</f>
        <v>34340.337000000007</v>
      </c>
      <c r="V23" s="155">
        <f t="shared" si="35"/>
        <v>38207.429000000004</v>
      </c>
      <c r="W23" s="155">
        <f t="shared" si="35"/>
        <v>28571.173999999999</v>
      </c>
      <c r="X23" s="155">
        <f t="shared" si="35"/>
        <v>33006.81</v>
      </c>
      <c r="Y23" s="155">
        <f t="shared" si="35"/>
        <v>39040.758000000002</v>
      </c>
      <c r="Z23" s="155">
        <f t="shared" si="35"/>
        <v>48079.73</v>
      </c>
      <c r="AA23" s="155">
        <f t="shared" si="35"/>
        <v>49572.105999999992</v>
      </c>
      <c r="AB23" s="155">
        <f t="shared" si="35"/>
        <v>43376.988000000005</v>
      </c>
      <c r="AC23" s="155">
        <f t="shared" si="35"/>
        <v>47123.987000000023</v>
      </c>
      <c r="AD23" s="203" t="str">
        <f>IF(AD18="","",SUM(AD16:AD18))</f>
        <v/>
      </c>
      <c r="AE23" s="55" t="str">
        <f t="shared" si="3"/>
        <v/>
      </c>
      <c r="AG23" s="126">
        <f t="shared" ref="AG23:AH23" si="36">(R23/B23)*10</f>
        <v>0.55445366590058986</v>
      </c>
      <c r="AH23" s="158">
        <f t="shared" si="36"/>
        <v>0.58274025510480154</v>
      </c>
      <c r="AI23" s="158">
        <f t="shared" ref="AI23:AR23" si="37">IF(AI18="","",(T23/D23)*10)</f>
        <v>0.91766659206541912</v>
      </c>
      <c r="AJ23" s="158">
        <f t="shared" si="37"/>
        <v>0.70555563933746857</v>
      </c>
      <c r="AK23" s="158">
        <f t="shared" si="37"/>
        <v>0.61973170704963765</v>
      </c>
      <c r="AL23" s="158">
        <f t="shared" si="37"/>
        <v>0.68540258514499786</v>
      </c>
      <c r="AM23" s="158">
        <f t="shared" si="37"/>
        <v>0.71708761380711117</v>
      </c>
      <c r="AN23" s="158">
        <f t="shared" si="37"/>
        <v>0.85424187953721087</v>
      </c>
      <c r="AO23" s="158">
        <f t="shared" si="37"/>
        <v>0.69790264995908136</v>
      </c>
      <c r="AP23" s="158">
        <f t="shared" si="37"/>
        <v>0.67010983318921202</v>
      </c>
      <c r="AQ23" s="158">
        <f t="shared" si="37"/>
        <v>0.62243722590340611</v>
      </c>
      <c r="AR23" s="158">
        <f t="shared" si="37"/>
        <v>0.69138012886340905</v>
      </c>
      <c r="AS23" s="158" t="str">
        <f>IF(AS18="","",(AD23/N23)*10)</f>
        <v/>
      </c>
      <c r="AT23" s="55" t="str">
        <f t="shared" si="18"/>
        <v/>
      </c>
      <c r="AV23" s="105"/>
      <c r="AW23" s="105"/>
    </row>
    <row r="24" spans="1:49" x14ac:dyDescent="0.25">
      <c r="J24" s="119"/>
      <c r="K24" s="119"/>
      <c r="L24" s="119"/>
      <c r="M24" s="119"/>
      <c r="Q24" s="119">
        <f>SUM(R7:R18)</f>
        <v>89493.365000000005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V24" s="105"/>
      <c r="AW24" s="105"/>
    </row>
    <row r="25" spans="1:49" ht="15.75" thickBot="1" x14ac:dyDescent="0.3">
      <c r="O25" s="205" t="s">
        <v>1</v>
      </c>
      <c r="AE25" s="297">
        <v>1000</v>
      </c>
      <c r="AT25" s="297" t="s">
        <v>47</v>
      </c>
      <c r="AV25" s="105"/>
      <c r="AW25" s="105"/>
    </row>
    <row r="26" spans="1:49" ht="20.100000000000001" customHeight="1" x14ac:dyDescent="0.25">
      <c r="A26" s="336" t="s">
        <v>2</v>
      </c>
      <c r="B26" s="338" t="s">
        <v>71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3"/>
      <c r="O26" s="341" t="str">
        <f>O4</f>
        <v>D       2022/2021</v>
      </c>
      <c r="Q26" s="339" t="s">
        <v>3</v>
      </c>
      <c r="R26" s="331" t="s">
        <v>71</v>
      </c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3"/>
      <c r="AE26" s="341" t="str">
        <f>O26</f>
        <v>D       2022/2021</v>
      </c>
      <c r="AG26" s="331" t="s">
        <v>71</v>
      </c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3"/>
      <c r="AT26" s="341" t="str">
        <f>AE26</f>
        <v>D       2022/2021</v>
      </c>
      <c r="AV26" s="105"/>
      <c r="AW26" s="105"/>
    </row>
    <row r="27" spans="1:49" ht="20.100000000000001" customHeight="1" thickBot="1" x14ac:dyDescent="0.3">
      <c r="A27" s="337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3">
        <v>2022</v>
      </c>
      <c r="O27" s="342"/>
      <c r="Q27" s="340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42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267">
        <v>2018</v>
      </c>
      <c r="AP27" s="135">
        <v>2019</v>
      </c>
      <c r="AQ27" s="176">
        <v>2020</v>
      </c>
      <c r="AR27" s="135">
        <v>2021</v>
      </c>
      <c r="AS27" s="268">
        <v>2022</v>
      </c>
      <c r="AT27" s="342"/>
      <c r="AV27" s="105"/>
      <c r="AW27" s="105"/>
    </row>
    <row r="28" spans="1:49" ht="3" customHeight="1" thickBot="1" x14ac:dyDescent="0.3">
      <c r="A28" s="299" t="s">
        <v>89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2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300"/>
      <c r="AV28" s="105"/>
      <c r="AW28" s="105"/>
    </row>
    <row r="29" spans="1:49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12">
        <v>194428.80999999982</v>
      </c>
      <c r="O29" s="61">
        <f>IF(N29="","",(N29-M29)/M29)</f>
        <v>-9.2579826324793765E-2</v>
      </c>
      <c r="Q29" s="109" t="s">
        <v>73</v>
      </c>
      <c r="R29" s="39">
        <v>5016.9969999999994</v>
      </c>
      <c r="S29" s="153">
        <v>5270.674</v>
      </c>
      <c r="T29" s="153">
        <v>5254.5140000000001</v>
      </c>
      <c r="U29" s="153">
        <v>8076.4090000000024</v>
      </c>
      <c r="V29" s="153">
        <v>9156.59</v>
      </c>
      <c r="W29" s="153">
        <v>7918.5499999999993</v>
      </c>
      <c r="X29" s="153">
        <v>7480.9960000000019</v>
      </c>
      <c r="Y29" s="153">
        <v>9138.478000000001</v>
      </c>
      <c r="Z29" s="153">
        <v>8324.8559999999998</v>
      </c>
      <c r="AA29" s="153">
        <v>11927.749</v>
      </c>
      <c r="AB29" s="153">
        <v>14184.973999999998</v>
      </c>
      <c r="AC29" s="153">
        <v>11496.755999999994</v>
      </c>
      <c r="AD29" s="112">
        <v>12363.368000000002</v>
      </c>
      <c r="AE29" s="61">
        <f>IF(AD29="","",(AD29-AC29)/AC29)</f>
        <v>7.5378828601738501E-2</v>
      </c>
      <c r="AG29" s="124">
        <f t="shared" ref="AG29:AS44" si="38">(R29/B29)*10</f>
        <v>0.44749494995804673</v>
      </c>
      <c r="AH29" s="156">
        <f t="shared" si="38"/>
        <v>0.42199049962249885</v>
      </c>
      <c r="AI29" s="156">
        <f t="shared" si="38"/>
        <v>0.47202259593859536</v>
      </c>
      <c r="AJ29" s="156">
        <f t="shared" si="38"/>
        <v>0.8081632158864277</v>
      </c>
      <c r="AK29" s="156">
        <f t="shared" si="38"/>
        <v>0.50550044106984959</v>
      </c>
      <c r="AL29" s="156">
        <f t="shared" si="38"/>
        <v>0.47895812371298058</v>
      </c>
      <c r="AM29" s="156">
        <f t="shared" si="38"/>
        <v>0.58749022877813117</v>
      </c>
      <c r="AN29" s="156">
        <f t="shared" si="38"/>
        <v>0.55261592323817688</v>
      </c>
      <c r="AO29" s="156">
        <f t="shared" si="38"/>
        <v>0.77172992674881657</v>
      </c>
      <c r="AP29" s="156">
        <f t="shared" si="38"/>
        <v>0.59323467465978674</v>
      </c>
      <c r="AQ29" s="156">
        <f t="shared" si="38"/>
        <v>0.61384805672702092</v>
      </c>
      <c r="AR29" s="156">
        <f t="shared" si="38"/>
        <v>0.53656597117584959</v>
      </c>
      <c r="AS29" s="156">
        <f t="shared" si="38"/>
        <v>0.63588148279053991</v>
      </c>
      <c r="AT29" s="61">
        <f t="shared" ref="AT29" si="39">IF(AS29="","",(AS29-AR29)/AR29)</f>
        <v>0.18509468909675134</v>
      </c>
      <c r="AV29" s="105"/>
      <c r="AW29" s="105"/>
    </row>
    <row r="30" spans="1:49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19">
        <v>269012.73999999987</v>
      </c>
      <c r="O30" s="52">
        <f t="shared" ref="O30:O45" si="40">IF(N30="","",(N30-M30)/M30)</f>
        <v>4.8225805980253188E-2</v>
      </c>
      <c r="Q30" s="109" t="s">
        <v>74</v>
      </c>
      <c r="R30" s="19">
        <v>4768.4190000000008</v>
      </c>
      <c r="S30" s="154">
        <v>5015.1330000000007</v>
      </c>
      <c r="T30" s="154">
        <v>4911.1499999999996</v>
      </c>
      <c r="U30" s="154">
        <v>7549.5049999999992</v>
      </c>
      <c r="V30" s="154">
        <v>9045.7329999999984</v>
      </c>
      <c r="W30" s="154">
        <v>9256.7200000000012</v>
      </c>
      <c r="X30" s="154">
        <v>8296.7439999999988</v>
      </c>
      <c r="Y30" s="154">
        <v>9856.137999999999</v>
      </c>
      <c r="Z30" s="154">
        <v>9306.1540000000005</v>
      </c>
      <c r="AA30" s="154">
        <v>13709.666999999996</v>
      </c>
      <c r="AB30" s="154">
        <v>12449.267000000005</v>
      </c>
      <c r="AC30" s="154">
        <v>12684.448000000004</v>
      </c>
      <c r="AD30" s="119">
        <v>16636.305</v>
      </c>
      <c r="AE30" s="52">
        <f t="shared" ref="AE30:AE45" si="41">IF(AD30="","",(AD30-AC30)/AC30)</f>
        <v>0.31155135800942974</v>
      </c>
      <c r="AG30" s="125">
        <f t="shared" si="38"/>
        <v>0.46047109354109889</v>
      </c>
      <c r="AH30" s="157">
        <f t="shared" si="38"/>
        <v>0.45757226895448566</v>
      </c>
      <c r="AI30" s="157">
        <f t="shared" si="38"/>
        <v>0.5419617422671561</v>
      </c>
      <c r="AJ30" s="157">
        <f t="shared" si="38"/>
        <v>0.82888642292733761</v>
      </c>
      <c r="AK30" s="157">
        <f t="shared" si="38"/>
        <v>0.50636300335303253</v>
      </c>
      <c r="AL30" s="157">
        <f t="shared" si="38"/>
        <v>0.48905442795728249</v>
      </c>
      <c r="AM30" s="157">
        <f t="shared" si="38"/>
        <v>0.51556937685642856</v>
      </c>
      <c r="AN30" s="157">
        <f t="shared" si="38"/>
        <v>0.54755948056577153</v>
      </c>
      <c r="AO30" s="157">
        <f t="shared" si="38"/>
        <v>0.92171330852361721</v>
      </c>
      <c r="AP30" s="157">
        <f t="shared" si="38"/>
        <v>0.57411865515950256</v>
      </c>
      <c r="AQ30" s="157">
        <f t="shared" si="38"/>
        <v>0.6218671970115851</v>
      </c>
      <c r="AR30" s="157">
        <f t="shared" si="38"/>
        <v>0.49425784549142993</v>
      </c>
      <c r="AS30" s="157">
        <f t="shared" ref="AS30" si="42">(AD30/N30)*10</f>
        <v>0.6184207112272827</v>
      </c>
      <c r="AT30" s="52">
        <f t="shared" ref="AT30" si="43">IF(AS30="","",(AS30-AR30)/AR30)</f>
        <v>0.25121071292737968</v>
      </c>
      <c r="AV30" s="105"/>
      <c r="AW30" s="105"/>
    </row>
    <row r="31" spans="1:49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19">
        <v>197005.59000000005</v>
      </c>
      <c r="O31" s="52">
        <f t="shared" si="40"/>
        <v>-0.43152372365980818</v>
      </c>
      <c r="Q31" s="109" t="s">
        <v>75</v>
      </c>
      <c r="R31" s="19">
        <v>7424.4470000000001</v>
      </c>
      <c r="S31" s="154">
        <v>5510.3540000000003</v>
      </c>
      <c r="T31" s="154">
        <v>6830.2309999999961</v>
      </c>
      <c r="U31" s="154">
        <v>7114.5390000000007</v>
      </c>
      <c r="V31" s="154">
        <v>8082.2549999999983</v>
      </c>
      <c r="W31" s="154">
        <v>8938.91</v>
      </c>
      <c r="X31" s="154">
        <v>8489.652</v>
      </c>
      <c r="Y31" s="154">
        <v>9926.7349999999988</v>
      </c>
      <c r="Z31" s="154">
        <v>10260.373</v>
      </c>
      <c r="AA31" s="154">
        <v>11780.022999999999</v>
      </c>
      <c r="AB31" s="154">
        <v>12880.835000000003</v>
      </c>
      <c r="AC31" s="154">
        <v>17712.749</v>
      </c>
      <c r="AD31" s="119">
        <v>13545.27300000001</v>
      </c>
      <c r="AE31" s="52">
        <f t="shared" si="41"/>
        <v>-0.23528115257546922</v>
      </c>
      <c r="AG31" s="125">
        <f t="shared" si="38"/>
        <v>0.44241062088628053</v>
      </c>
      <c r="AH31" s="157">
        <f t="shared" si="38"/>
        <v>0.44000691509090828</v>
      </c>
      <c r="AI31" s="157">
        <f t="shared" si="38"/>
        <v>0.50306153781226581</v>
      </c>
      <c r="AJ31" s="157">
        <f t="shared" si="38"/>
        <v>0.908169034292719</v>
      </c>
      <c r="AK31" s="157">
        <f t="shared" si="38"/>
        <v>0.50798316681623246</v>
      </c>
      <c r="AL31" s="157">
        <f t="shared" si="38"/>
        <v>0.49726565111971294</v>
      </c>
      <c r="AM31" s="157">
        <f t="shared" si="38"/>
        <v>0.53652846921584385</v>
      </c>
      <c r="AN31" s="157">
        <f t="shared" si="38"/>
        <v>0.5373482716568041</v>
      </c>
      <c r="AO31" s="157">
        <f t="shared" si="38"/>
        <v>0.78173472362263119</v>
      </c>
      <c r="AP31" s="157">
        <f t="shared" si="38"/>
        <v>0.56172228676028879</v>
      </c>
      <c r="AQ31" s="157">
        <f t="shared" si="38"/>
        <v>0.61636897129854362</v>
      </c>
      <c r="AR31" s="157">
        <f t="shared" si="38"/>
        <v>0.51111633914897814</v>
      </c>
      <c r="AS31" s="157">
        <f t="shared" ref="AS31" si="44">(AD31/N31)*10</f>
        <v>0.68755779975583464</v>
      </c>
      <c r="AT31" s="52">
        <f t="shared" ref="AT31" si="45">IF(AS31="","",(AS31-AR31)/AR31)</f>
        <v>0.34520802230786846</v>
      </c>
      <c r="AV31" s="105"/>
      <c r="AW31" s="105"/>
    </row>
    <row r="32" spans="1:49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19">
        <v>212281.96000000005</v>
      </c>
      <c r="O32" s="52">
        <f t="shared" si="40"/>
        <v>-0.10928634262158547</v>
      </c>
      <c r="Q32" s="109" t="s">
        <v>76</v>
      </c>
      <c r="R32" s="19">
        <v>6997.9059999999999</v>
      </c>
      <c r="S32" s="154">
        <v>5641.7790000000005</v>
      </c>
      <c r="T32" s="154">
        <v>6955.6630000000014</v>
      </c>
      <c r="U32" s="154">
        <v>8794.5019999999968</v>
      </c>
      <c r="V32" s="154">
        <v>7652.6419999999989</v>
      </c>
      <c r="W32" s="154">
        <v>8505.6460000000006</v>
      </c>
      <c r="X32" s="154">
        <v>6662.3990000000013</v>
      </c>
      <c r="Y32" s="154">
        <v>10370.893000000004</v>
      </c>
      <c r="Z32" s="154">
        <v>11386.056</v>
      </c>
      <c r="AA32" s="154">
        <v>12901.989000000001</v>
      </c>
      <c r="AB32" s="154">
        <v>14090.422</v>
      </c>
      <c r="AC32" s="154">
        <v>12972.172999999997</v>
      </c>
      <c r="AD32" s="119">
        <v>15054.097000000005</v>
      </c>
      <c r="AE32" s="52">
        <f t="shared" si="41"/>
        <v>0.16049153831050578</v>
      </c>
      <c r="AG32" s="125">
        <f t="shared" si="38"/>
        <v>0.4117380456536428</v>
      </c>
      <c r="AH32" s="157">
        <f t="shared" si="38"/>
        <v>0.45017323810756427</v>
      </c>
      <c r="AI32" s="157">
        <f t="shared" si="38"/>
        <v>0.53052169146380823</v>
      </c>
      <c r="AJ32" s="157">
        <f t="shared" si="38"/>
        <v>0.79315079340313666</v>
      </c>
      <c r="AK32" s="157">
        <f t="shared" si="38"/>
        <v>0.54920904241465762</v>
      </c>
      <c r="AL32" s="157">
        <f t="shared" si="38"/>
        <v>0.49231320433642595</v>
      </c>
      <c r="AM32" s="157">
        <f t="shared" si="38"/>
        <v>0.55148844538658548</v>
      </c>
      <c r="AN32" s="157">
        <f t="shared" si="38"/>
        <v>0.52949059732220316</v>
      </c>
      <c r="AO32" s="157">
        <f t="shared" si="38"/>
        <v>0.75728905420077208</v>
      </c>
      <c r="AP32" s="157">
        <f t="shared" si="38"/>
        <v>0.52733538616375741</v>
      </c>
      <c r="AQ32" s="157">
        <f t="shared" si="38"/>
        <v>0.60476032121983347</v>
      </c>
      <c r="AR32" s="157">
        <f t="shared" si="38"/>
        <v>0.54429927333323636</v>
      </c>
      <c r="AS32" s="157">
        <f t="shared" ref="AS32" si="46">(AD32/N32)*10</f>
        <v>0.70915573796284903</v>
      </c>
      <c r="AT32" s="52">
        <f t="shared" ref="AT32" si="47">IF(AS32="","",(AS32-AR32)/AR32)</f>
        <v>0.30287834782517264</v>
      </c>
      <c r="AV32" s="105"/>
      <c r="AW32" s="105"/>
    </row>
    <row r="33" spans="1:49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19">
        <v>298681.72000000003</v>
      </c>
      <c r="O33" s="52">
        <f t="shared" si="40"/>
        <v>9.9432835358304786E-2</v>
      </c>
      <c r="Q33" s="109" t="s">
        <v>77</v>
      </c>
      <c r="R33" s="19">
        <v>5233.5920000000015</v>
      </c>
      <c r="S33" s="154">
        <v>6774.5830000000024</v>
      </c>
      <c r="T33" s="154">
        <v>6184.9250000000011</v>
      </c>
      <c r="U33" s="154">
        <v>12346.015000000001</v>
      </c>
      <c r="V33" s="154">
        <v>9823.5429999999997</v>
      </c>
      <c r="W33" s="154">
        <v>9567.4180000000015</v>
      </c>
      <c r="X33" s="154">
        <v>8927.2699999999986</v>
      </c>
      <c r="Y33" s="154">
        <v>11110.941999999997</v>
      </c>
      <c r="Z33" s="154">
        <v>11997.332</v>
      </c>
      <c r="AA33" s="154">
        <v>12224.240000000003</v>
      </c>
      <c r="AB33" s="154">
        <v>10503.531999999996</v>
      </c>
      <c r="AC33" s="154">
        <v>13714.956999999997</v>
      </c>
      <c r="AD33" s="119">
        <v>20058.777000000002</v>
      </c>
      <c r="AE33" s="52">
        <f t="shared" si="41"/>
        <v>0.46254756759354088</v>
      </c>
      <c r="AG33" s="125">
        <f t="shared" si="38"/>
        <v>0.49547514696423517</v>
      </c>
      <c r="AH33" s="157">
        <f t="shared" si="38"/>
        <v>0.46184732439637305</v>
      </c>
      <c r="AI33" s="157">
        <f t="shared" si="38"/>
        <v>0.58455084732547036</v>
      </c>
      <c r="AJ33" s="157">
        <f t="shared" si="38"/>
        <v>0.78769456194735565</v>
      </c>
      <c r="AK33" s="157">
        <f t="shared" si="38"/>
        <v>0.4740445861025222</v>
      </c>
      <c r="AL33" s="157">
        <f t="shared" si="38"/>
        <v>0.52641405214864356</v>
      </c>
      <c r="AM33" s="157">
        <f t="shared" si="38"/>
        <v>0.57203930554337168</v>
      </c>
      <c r="AN33" s="157">
        <f t="shared" si="38"/>
        <v>0.53330507840023977</v>
      </c>
      <c r="AO33" s="157">
        <f t="shared" si="38"/>
        <v>0.97449836694611214</v>
      </c>
      <c r="AP33" s="157">
        <f t="shared" si="38"/>
        <v>0.53612416504160132</v>
      </c>
      <c r="AQ33" s="157">
        <f t="shared" si="38"/>
        <v>0.50677934421259097</v>
      </c>
      <c r="AR33" s="157">
        <f t="shared" si="38"/>
        <v>0.50484087413609458</v>
      </c>
      <c r="AS33" s="157">
        <f t="shared" ref="AS33" si="48">(AD33/N33)*10</f>
        <v>0.67157698837411284</v>
      </c>
      <c r="AT33" s="52">
        <f t="shared" ref="AT33" si="49">IF(AS33="","",(AS33-AR33)/AR33)</f>
        <v>0.3302745930058541</v>
      </c>
      <c r="AV33" s="105"/>
      <c r="AW33" s="105"/>
    </row>
    <row r="34" spans="1:49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19">
        <v>221660.58999999988</v>
      </c>
      <c r="O34" s="52">
        <f t="shared" si="40"/>
        <v>-0.19922821064613247</v>
      </c>
      <c r="Q34" s="109" t="s">
        <v>78</v>
      </c>
      <c r="R34" s="19">
        <v>8418.2340000000022</v>
      </c>
      <c r="S34" s="154">
        <v>4390.6889999999994</v>
      </c>
      <c r="T34" s="154">
        <v>6848.4070000000011</v>
      </c>
      <c r="U34" s="154">
        <v>11167.32799999999</v>
      </c>
      <c r="V34" s="154">
        <v>8872.2850000000017</v>
      </c>
      <c r="W34" s="154">
        <v>11662.620000000006</v>
      </c>
      <c r="X34" s="154">
        <v>9423.9899999999961</v>
      </c>
      <c r="Y34" s="154">
        <v>14481.375000000004</v>
      </c>
      <c r="Z34" s="154">
        <v>12803.287</v>
      </c>
      <c r="AA34" s="154">
        <v>13718.046000000006</v>
      </c>
      <c r="AB34" s="154">
        <v>12228.946999999995</v>
      </c>
      <c r="AC34" s="154">
        <v>14526.821999999995</v>
      </c>
      <c r="AD34" s="119">
        <v>14286.144000000002</v>
      </c>
      <c r="AE34" s="52">
        <f t="shared" si="41"/>
        <v>-1.656783569042098E-2</v>
      </c>
      <c r="AG34" s="125">
        <f t="shared" si="38"/>
        <v>0.48672862985073784</v>
      </c>
      <c r="AH34" s="157">
        <f t="shared" si="38"/>
        <v>0.49688825876595721</v>
      </c>
      <c r="AI34" s="157">
        <f t="shared" si="38"/>
        <v>0.56924809937044796</v>
      </c>
      <c r="AJ34" s="157">
        <f t="shared" si="38"/>
        <v>0.78543559483657488</v>
      </c>
      <c r="AK34" s="157">
        <f t="shared" si="38"/>
        <v>0.54207508867396426</v>
      </c>
      <c r="AL34" s="157">
        <f t="shared" si="38"/>
        <v>0.51283586940978365</v>
      </c>
      <c r="AM34" s="157">
        <f t="shared" si="38"/>
        <v>0.58706569068968495</v>
      </c>
      <c r="AN34" s="157">
        <f t="shared" si="38"/>
        <v>0.58568978626091728</v>
      </c>
      <c r="AO34" s="157">
        <f t="shared" si="38"/>
        <v>0.80425854872244606</v>
      </c>
      <c r="AP34" s="157">
        <f t="shared" si="38"/>
        <v>0.55167855015599043</v>
      </c>
      <c r="AQ34" s="157">
        <f t="shared" si="38"/>
        <v>0.60866792877006426</v>
      </c>
      <c r="AR34" s="157">
        <f t="shared" si="38"/>
        <v>0.52479645779906703</v>
      </c>
      <c r="AS34" s="157">
        <f t="shared" ref="AS34" si="50">(AD34/N34)*10</f>
        <v>0.64450536741781705</v>
      </c>
      <c r="AT34" s="52">
        <f t="shared" ref="AT34" si="51">IF(AS34="","",(AS34-AR34)/AR34)</f>
        <v>0.22810540703874935</v>
      </c>
      <c r="AV34" s="105"/>
      <c r="AW34" s="105"/>
    </row>
    <row r="35" spans="1:49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19">
        <v>230286.67999999985</v>
      </c>
      <c r="O35" s="52">
        <f t="shared" si="40"/>
        <v>-0.17405755161291228</v>
      </c>
      <c r="Q35" s="109" t="s">
        <v>79</v>
      </c>
      <c r="R35" s="19">
        <v>8202.5570000000007</v>
      </c>
      <c r="S35" s="154">
        <v>7142.6719999999987</v>
      </c>
      <c r="T35" s="154">
        <v>8489.8880000000008</v>
      </c>
      <c r="U35" s="154">
        <v>14058.68400000001</v>
      </c>
      <c r="V35" s="154">
        <v>13129.382000000001</v>
      </c>
      <c r="W35" s="154">
        <v>12275.063000000002</v>
      </c>
      <c r="X35" s="154">
        <v>8407.0900000000038</v>
      </c>
      <c r="Y35" s="154">
        <v>11587.890000000009</v>
      </c>
      <c r="Z35" s="154">
        <v>14215.772000000001</v>
      </c>
      <c r="AA35" s="154">
        <v>14177.262000000006</v>
      </c>
      <c r="AB35" s="154">
        <v>16500.630999999998</v>
      </c>
      <c r="AC35" s="154">
        <v>15555.110999999997</v>
      </c>
      <c r="AD35" s="119">
        <v>15984.071999999998</v>
      </c>
      <c r="AE35" s="52">
        <f t="shared" si="41"/>
        <v>2.7576852392760247E-2</v>
      </c>
      <c r="AG35" s="125">
        <f t="shared" si="38"/>
        <v>0.53410624801970208</v>
      </c>
      <c r="AH35" s="157">
        <f t="shared" si="38"/>
        <v>0.48911992034573448</v>
      </c>
      <c r="AI35" s="157">
        <f t="shared" si="38"/>
        <v>0.65603956133015395</v>
      </c>
      <c r="AJ35" s="157">
        <f t="shared" si="38"/>
        <v>0.7829523620224994</v>
      </c>
      <c r="AK35" s="157">
        <f t="shared" si="38"/>
        <v>0.48743234098377025</v>
      </c>
      <c r="AL35" s="157">
        <f t="shared" si="38"/>
        <v>0.51699036414929667</v>
      </c>
      <c r="AM35" s="157">
        <f t="shared" si="38"/>
        <v>0.56911382540516675</v>
      </c>
      <c r="AN35" s="157">
        <f t="shared" si="38"/>
        <v>0.55942287943501878</v>
      </c>
      <c r="AO35" s="157">
        <f t="shared" si="38"/>
        <v>0.8067909093137946</v>
      </c>
      <c r="AP35" s="157">
        <f t="shared" si="38"/>
        <v>0.5090389090704629</v>
      </c>
      <c r="AQ35" s="157">
        <f t="shared" si="38"/>
        <v>0.57789179127346701</v>
      </c>
      <c r="AR35" s="157">
        <f t="shared" si="38"/>
        <v>0.55789707265191923</v>
      </c>
      <c r="AS35" s="157">
        <f t="shared" ref="AS35" si="52">(AD35/N35)*10</f>
        <v>0.69409450863593192</v>
      </c>
      <c r="AT35" s="52">
        <f t="shared" ref="AT35" si="53">IF(AS35="","",(AS35-AR35)/AR35)</f>
        <v>0.24412645747827469</v>
      </c>
      <c r="AV35" s="105"/>
      <c r="AW35" s="105"/>
    </row>
    <row r="36" spans="1:49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19">
        <v>250238.37999999998</v>
      </c>
      <c r="O36" s="52">
        <f t="shared" si="40"/>
        <v>0.14186886137132268</v>
      </c>
      <c r="Q36" s="109" t="s">
        <v>80</v>
      </c>
      <c r="R36" s="19">
        <v>7606.0559999999978</v>
      </c>
      <c r="S36" s="154">
        <v>8313.0869999999995</v>
      </c>
      <c r="T36" s="154">
        <v>6909.0559999999987</v>
      </c>
      <c r="U36" s="154">
        <v>9139.0069999999996</v>
      </c>
      <c r="V36" s="154">
        <v>8531.6860000000033</v>
      </c>
      <c r="W36" s="154">
        <v>10841.422999999999</v>
      </c>
      <c r="X36" s="154">
        <v>9653.1510000000035</v>
      </c>
      <c r="Y36" s="154">
        <v>9956.3179999999975</v>
      </c>
      <c r="Z36" s="154">
        <v>13765.152</v>
      </c>
      <c r="AA36" s="154">
        <v>14750.275999999996</v>
      </c>
      <c r="AB36" s="154">
        <v>15789.42300000001</v>
      </c>
      <c r="AC36" s="154">
        <v>12744.038000000008</v>
      </c>
      <c r="AD36" s="119">
        <v>16605.323</v>
      </c>
      <c r="AE36" s="52">
        <f t="shared" si="41"/>
        <v>0.30298756171317054</v>
      </c>
      <c r="AG36" s="125">
        <f t="shared" si="38"/>
        <v>0.44176385961468218</v>
      </c>
      <c r="AH36" s="157">
        <f t="shared" si="38"/>
        <v>0.42017785877420555</v>
      </c>
      <c r="AI36" s="157">
        <f t="shared" si="38"/>
        <v>0.63948363387771534</v>
      </c>
      <c r="AJ36" s="157">
        <f t="shared" si="38"/>
        <v>0.71120273013234991</v>
      </c>
      <c r="AK36" s="157">
        <f t="shared" si="38"/>
        <v>0.43360371542738207</v>
      </c>
      <c r="AL36" s="157">
        <f t="shared" si="38"/>
        <v>0.45907066820991294</v>
      </c>
      <c r="AM36" s="157">
        <f t="shared" si="38"/>
        <v>0.59928518991605073</v>
      </c>
      <c r="AN36" s="157">
        <f t="shared" si="38"/>
        <v>0.5807675710119673</v>
      </c>
      <c r="AO36" s="157">
        <f t="shared" si="38"/>
        <v>0.76451061502797446</v>
      </c>
      <c r="AP36" s="157">
        <f t="shared" si="38"/>
        <v>0.49793317713264845</v>
      </c>
      <c r="AQ36" s="157">
        <f t="shared" si="38"/>
        <v>0.55159727832865624</v>
      </c>
      <c r="AR36" s="157">
        <f t="shared" si="38"/>
        <v>0.58152630944673145</v>
      </c>
      <c r="AS36" s="157">
        <f t="shared" ref="AS36" si="54">(AD36/N36)*10</f>
        <v>0.66358018302388311</v>
      </c>
      <c r="AT36" s="52">
        <f t="shared" ref="AT36" si="55">IF(AS36="","",(AS36-AR36)/AR36)</f>
        <v>0.14110087926239887</v>
      </c>
      <c r="AV36" s="105"/>
      <c r="AW36" s="105"/>
    </row>
    <row r="37" spans="1:49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19"/>
      <c r="O37" s="52" t="str">
        <f t="shared" si="40"/>
        <v/>
      </c>
      <c r="Q37" s="109" t="s">
        <v>81</v>
      </c>
      <c r="R37" s="19">
        <v>8950.255000000001</v>
      </c>
      <c r="S37" s="154">
        <v>8091.360999999999</v>
      </c>
      <c r="T37" s="154">
        <v>7317.6259999999966</v>
      </c>
      <c r="U37" s="154">
        <v>9009.7860000000001</v>
      </c>
      <c r="V37" s="154">
        <v>11821.654999999999</v>
      </c>
      <c r="W37" s="154">
        <v>8422.7539999999954</v>
      </c>
      <c r="X37" s="154">
        <v>8932.4599999999973</v>
      </c>
      <c r="Y37" s="154">
        <v>10856.737000000006</v>
      </c>
      <c r="Z37" s="154">
        <v>13503.767</v>
      </c>
      <c r="AA37" s="154">
        <v>13395.533000000005</v>
      </c>
      <c r="AB37" s="154">
        <v>12829.427999999996</v>
      </c>
      <c r="AC37" s="154">
        <v>12358.695999999998</v>
      </c>
      <c r="AD37" s="119"/>
      <c r="AE37" s="52" t="str">
        <f t="shared" si="41"/>
        <v/>
      </c>
      <c r="AG37" s="125">
        <f t="shared" si="38"/>
        <v>0.48486363856011194</v>
      </c>
      <c r="AH37" s="157">
        <f t="shared" si="38"/>
        <v>0.56136104589017211</v>
      </c>
      <c r="AI37" s="157">
        <f t="shared" si="38"/>
        <v>0.91494056270845225</v>
      </c>
      <c r="AJ37" s="157">
        <f t="shared" si="38"/>
        <v>0.73397337983951261</v>
      </c>
      <c r="AK37" s="157">
        <f t="shared" si="38"/>
        <v>0.54686443981211563</v>
      </c>
      <c r="AL37" s="157">
        <f t="shared" si="38"/>
        <v>0.55361740351046873</v>
      </c>
      <c r="AM37" s="157">
        <f t="shared" si="38"/>
        <v>0.59768837923984341</v>
      </c>
      <c r="AN37" s="157">
        <f t="shared" si="38"/>
        <v>0.78949101429546453</v>
      </c>
      <c r="AO37" s="157">
        <f t="shared" si="38"/>
        <v>0.85577312393822647</v>
      </c>
      <c r="AP37" s="157">
        <f t="shared" si="38"/>
        <v>0.5392227587309858</v>
      </c>
      <c r="AQ37" s="157">
        <f t="shared" si="38"/>
        <v>0.66185996306935324</v>
      </c>
      <c r="AR37" s="157">
        <f t="shared" si="38"/>
        <v>0.66577682346880351</v>
      </c>
      <c r="AS37" s="157"/>
      <c r="AT37" s="52"/>
      <c r="AV37" s="105"/>
      <c r="AW37" s="105"/>
    </row>
    <row r="38" spans="1:49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19"/>
      <c r="O38" s="52" t="str">
        <f t="shared" si="40"/>
        <v/>
      </c>
      <c r="Q38" s="109" t="s">
        <v>82</v>
      </c>
      <c r="R38" s="19">
        <v>8836.2159999999967</v>
      </c>
      <c r="S38" s="154">
        <v>6184.2449999999999</v>
      </c>
      <c r="T38" s="154">
        <v>6843.8590000000013</v>
      </c>
      <c r="U38" s="154">
        <v>12325.401000000003</v>
      </c>
      <c r="V38" s="154">
        <v>11790.632999999998</v>
      </c>
      <c r="W38" s="154">
        <v>8857.4580000000024</v>
      </c>
      <c r="X38" s="154">
        <v>10603.755000000001</v>
      </c>
      <c r="Y38" s="154">
        <v>13090.348000000009</v>
      </c>
      <c r="Z38" s="154">
        <v>16694.899000000001</v>
      </c>
      <c r="AA38" s="154">
        <v>17343.396999999994</v>
      </c>
      <c r="AB38" s="154">
        <v>14141.986999999999</v>
      </c>
      <c r="AC38" s="154">
        <v>13795.060000000012</v>
      </c>
      <c r="AD38" s="119"/>
      <c r="AE38" s="52" t="str">
        <f t="shared" si="41"/>
        <v/>
      </c>
      <c r="AG38" s="125">
        <f t="shared" si="38"/>
        <v>0.50547976786025839</v>
      </c>
      <c r="AH38" s="157">
        <f t="shared" si="38"/>
        <v>0.61364183688748253</v>
      </c>
      <c r="AI38" s="157">
        <f t="shared" si="38"/>
        <v>0.99143989040046498</v>
      </c>
      <c r="AJ38" s="157">
        <f t="shared" si="38"/>
        <v>0.79860824444016809</v>
      </c>
      <c r="AK38" s="157">
        <f t="shared" si="38"/>
        <v>0.61462071336796531</v>
      </c>
      <c r="AL38" s="157">
        <f t="shared" si="38"/>
        <v>0.7179397354111039</v>
      </c>
      <c r="AM38" s="157">
        <f t="shared" si="38"/>
        <v>0.76149967195295487</v>
      </c>
      <c r="AN38" s="157">
        <f t="shared" si="38"/>
        <v>0.82067211196453671</v>
      </c>
      <c r="AO38" s="157">
        <f t="shared" si="38"/>
        <v>0.76712936250314256</v>
      </c>
      <c r="AP38" s="157">
        <f t="shared" si="38"/>
        <v>0.61919728263479246</v>
      </c>
      <c r="AQ38" s="157">
        <f t="shared" si="38"/>
        <v>0.63990474451207224</v>
      </c>
      <c r="AR38" s="157">
        <f t="shared" si="38"/>
        <v>0.62152586797883858</v>
      </c>
      <c r="AS38" s="157"/>
      <c r="AT38" s="52"/>
      <c r="AV38" s="105"/>
      <c r="AW38" s="105"/>
    </row>
    <row r="39" spans="1:49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19"/>
      <c r="O39" s="52" t="str">
        <f t="shared" si="40"/>
        <v/>
      </c>
      <c r="Q39" s="109" t="s">
        <v>83</v>
      </c>
      <c r="R39" s="19">
        <v>8561.616</v>
      </c>
      <c r="S39" s="154">
        <v>7679.9049999999988</v>
      </c>
      <c r="T39" s="154">
        <v>10402.912</v>
      </c>
      <c r="U39" s="154">
        <v>7707.6290000000035</v>
      </c>
      <c r="V39" s="154">
        <v>12654.747000000003</v>
      </c>
      <c r="W39" s="154">
        <v>9979.3469999999979</v>
      </c>
      <c r="X39" s="154">
        <v>10712.686999999996</v>
      </c>
      <c r="Y39" s="154">
        <v>11080.005999999999</v>
      </c>
      <c r="Z39" s="154">
        <v>17646.002</v>
      </c>
      <c r="AA39" s="154">
        <v>15712.195000000003</v>
      </c>
      <c r="AB39" s="154">
        <v>14615.516000000009</v>
      </c>
      <c r="AC39" s="154">
        <v>15584.514000000003</v>
      </c>
      <c r="AD39" s="119"/>
      <c r="AE39" s="52" t="str">
        <f t="shared" si="41"/>
        <v/>
      </c>
      <c r="AG39" s="125">
        <f t="shared" si="38"/>
        <v>0.59655396247491954</v>
      </c>
      <c r="AH39" s="157">
        <f t="shared" si="38"/>
        <v>0.7101543245465749</v>
      </c>
      <c r="AI39" s="157">
        <f t="shared" ref="AI39:AS41" si="56">IF(T39="","",(T39/D39)*10)</f>
        <v>0.82659295097689434</v>
      </c>
      <c r="AJ39" s="157">
        <f t="shared" si="56"/>
        <v>0.75542927217629385</v>
      </c>
      <c r="AK39" s="157">
        <f t="shared" si="56"/>
        <v>0.66232957299169615</v>
      </c>
      <c r="AL39" s="157">
        <f t="shared" si="56"/>
        <v>0.69529221532504837</v>
      </c>
      <c r="AM39" s="157">
        <f t="shared" si="56"/>
        <v>0.70882922115899427</v>
      </c>
      <c r="AN39" s="157">
        <f t="shared" si="56"/>
        <v>0.81643127472411259</v>
      </c>
      <c r="AO39" s="157">
        <f t="shared" si="56"/>
        <v>0.6555002561116402</v>
      </c>
      <c r="AP39" s="157">
        <f t="shared" si="56"/>
        <v>0.68927659143619546</v>
      </c>
      <c r="AQ39" s="157">
        <f t="shared" si="56"/>
        <v>0.64689754420867462</v>
      </c>
      <c r="AR39" s="157">
        <f t="shared" si="56"/>
        <v>0.72799787288130147</v>
      </c>
      <c r="AS39" s="157"/>
      <c r="AT39" s="52"/>
      <c r="AV39" s="105"/>
      <c r="AW39" s="105"/>
    </row>
    <row r="40" spans="1:49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19"/>
      <c r="O40" s="52" t="str">
        <f t="shared" si="40"/>
        <v/>
      </c>
      <c r="Q40" s="110" t="s">
        <v>84</v>
      </c>
      <c r="R40" s="19">
        <v>8577.6339999999964</v>
      </c>
      <c r="S40" s="154">
        <v>10729.738000000001</v>
      </c>
      <c r="T40" s="154">
        <v>8400.3320000000022</v>
      </c>
      <c r="U40" s="154">
        <v>14080.129999999997</v>
      </c>
      <c r="V40" s="154">
        <v>13582.820000000003</v>
      </c>
      <c r="W40" s="154">
        <v>9345.7980000000007</v>
      </c>
      <c r="X40" s="154">
        <v>11478.792000000003</v>
      </c>
      <c r="Y40" s="154">
        <v>14722.865999999998</v>
      </c>
      <c r="Z40" s="154">
        <v>13500.736999999999</v>
      </c>
      <c r="AA40" s="154">
        <v>16104.085999999999</v>
      </c>
      <c r="AB40" s="154">
        <v>14131.660999999996</v>
      </c>
      <c r="AC40" s="154">
        <v>17317.553000000004</v>
      </c>
      <c r="AD40" s="119"/>
      <c r="AE40" s="52" t="str">
        <f t="shared" si="41"/>
        <v/>
      </c>
      <c r="AG40" s="125">
        <f t="shared" si="38"/>
        <v>0.56128924309160388</v>
      </c>
      <c r="AH40" s="157">
        <f t="shared" si="38"/>
        <v>0.49567972006947647</v>
      </c>
      <c r="AI40" s="157">
        <f t="shared" si="56"/>
        <v>0.9790091257525988</v>
      </c>
      <c r="AJ40" s="157">
        <f t="shared" si="56"/>
        <v>0.61228139027468687</v>
      </c>
      <c r="AK40" s="157">
        <f t="shared" si="56"/>
        <v>0.5822210241113337</v>
      </c>
      <c r="AL40" s="157">
        <f t="shared" si="56"/>
        <v>0.62664828118918259</v>
      </c>
      <c r="AM40" s="157">
        <f t="shared" si="56"/>
        <v>0.67665809142176681</v>
      </c>
      <c r="AN40" s="157">
        <f t="shared" si="56"/>
        <v>0.91161704676855315</v>
      </c>
      <c r="AO40" s="157">
        <f t="shared" si="56"/>
        <v>0.66978639445387611</v>
      </c>
      <c r="AP40" s="157">
        <f t="shared" si="56"/>
        <v>0.69632467581771174</v>
      </c>
      <c r="AQ40" s="157">
        <f t="shared" si="56"/>
        <v>0.56670328216974419</v>
      </c>
      <c r="AR40" s="157">
        <f t="shared" si="56"/>
        <v>0.70671261274209851</v>
      </c>
      <c r="AS40" s="157" t="str">
        <f t="shared" si="56"/>
        <v/>
      </c>
      <c r="AT40" s="52" t="str">
        <f t="shared" ref="AT40:AT45" si="57">IF(AS40="","",(AS40-AR40)/AR40)</f>
        <v/>
      </c>
      <c r="AV40" s="105"/>
      <c r="AW40" s="105"/>
    </row>
    <row r="41" spans="1:49" ht="20.100000000000001" customHeight="1" thickBot="1" x14ac:dyDescent="0.3">
      <c r="A41" s="35" t="str">
        <f>A19</f>
        <v>jan-ago</v>
      </c>
      <c r="B41" s="308">
        <f>SUM(B29:B36)</f>
        <v>1157779.5299999998</v>
      </c>
      <c r="C41" s="168">
        <f t="shared" ref="C41:N41" si="58">SUM(C29:C36)</f>
        <v>1063987.4899999998</v>
      </c>
      <c r="D41" s="168">
        <f t="shared" si="58"/>
        <v>932385.30999999982</v>
      </c>
      <c r="E41" s="168">
        <f t="shared" si="58"/>
        <v>987212.15999999992</v>
      </c>
      <c r="F41" s="168">
        <f t="shared" si="58"/>
        <v>1495245.69</v>
      </c>
      <c r="G41" s="168">
        <f t="shared" si="58"/>
        <v>1589891.44</v>
      </c>
      <c r="H41" s="168">
        <f t="shared" si="58"/>
        <v>1192690.3999999999</v>
      </c>
      <c r="I41" s="168">
        <f t="shared" si="58"/>
        <v>1560138.3099999998</v>
      </c>
      <c r="J41" s="168">
        <f t="shared" si="58"/>
        <v>1129002.4800000002</v>
      </c>
      <c r="K41" s="168">
        <f t="shared" si="58"/>
        <v>1945646.2200000002</v>
      </c>
      <c r="L41" s="168">
        <f t="shared" si="58"/>
        <v>1853200.0299999998</v>
      </c>
      <c r="M41" s="168">
        <f t="shared" si="58"/>
        <v>2102222.4600000004</v>
      </c>
      <c r="N41" s="305">
        <f t="shared" si="58"/>
        <v>1873596.4699999995</v>
      </c>
      <c r="O41" s="61">
        <f t="shared" si="40"/>
        <v>-0.10875442268845366</v>
      </c>
      <c r="Q41" s="109"/>
      <c r="R41" s="167">
        <f>SUM(R29:R36)</f>
        <v>53668.207999999999</v>
      </c>
      <c r="S41" s="168">
        <f t="shared" ref="S41:AD41" si="59">SUM(S29:S36)</f>
        <v>48058.971000000005</v>
      </c>
      <c r="T41" s="168">
        <f t="shared" si="59"/>
        <v>52383.833999999995</v>
      </c>
      <c r="U41" s="168">
        <f t="shared" si="59"/>
        <v>78245.989000000001</v>
      </c>
      <c r="V41" s="168">
        <f t="shared" si="59"/>
        <v>74294.115999999995</v>
      </c>
      <c r="W41" s="168">
        <f t="shared" si="59"/>
        <v>78966.35000000002</v>
      </c>
      <c r="X41" s="168">
        <f t="shared" si="59"/>
        <v>67341.292000000001</v>
      </c>
      <c r="Y41" s="168">
        <f t="shared" si="59"/>
        <v>86428.769000000015</v>
      </c>
      <c r="Z41" s="168">
        <f t="shared" si="59"/>
        <v>92058.982000000004</v>
      </c>
      <c r="AA41" s="168">
        <f t="shared" si="59"/>
        <v>105189.25200000001</v>
      </c>
      <c r="AB41" s="168">
        <f t="shared" si="59"/>
        <v>108628.031</v>
      </c>
      <c r="AC41" s="168">
        <f t="shared" si="59"/>
        <v>111407.05399999997</v>
      </c>
      <c r="AD41" s="169">
        <f t="shared" si="59"/>
        <v>124533.35900000003</v>
      </c>
      <c r="AE41" s="61">
        <f t="shared" si="41"/>
        <v>0.11782292528801681</v>
      </c>
      <c r="AG41" s="172">
        <f t="shared" si="38"/>
        <v>0.46354428118106394</v>
      </c>
      <c r="AH41" s="173">
        <f t="shared" si="38"/>
        <v>0.45168736899340811</v>
      </c>
      <c r="AI41" s="173">
        <f t="shared" si="56"/>
        <v>0.56182603305922962</v>
      </c>
      <c r="AJ41" s="173">
        <f t="shared" si="56"/>
        <v>0.79259547410761233</v>
      </c>
      <c r="AK41" s="173">
        <f t="shared" si="56"/>
        <v>0.49686895268696607</v>
      </c>
      <c r="AL41" s="173">
        <f t="shared" si="56"/>
        <v>0.49667762221551442</v>
      </c>
      <c r="AM41" s="173">
        <f t="shared" si="56"/>
        <v>0.5646167018699908</v>
      </c>
      <c r="AN41" s="173">
        <f t="shared" si="56"/>
        <v>0.55398145437502921</v>
      </c>
      <c r="AO41" s="173">
        <f t="shared" si="56"/>
        <v>0.81540106094363918</v>
      </c>
      <c r="AP41" s="173">
        <f t="shared" si="56"/>
        <v>0.54063915072905699</v>
      </c>
      <c r="AQ41" s="173">
        <f t="shared" si="56"/>
        <v>0.58616463005345421</v>
      </c>
      <c r="AR41" s="173">
        <f t="shared" si="56"/>
        <v>0.5299489284307235</v>
      </c>
      <c r="AS41" s="173">
        <f t="shared" si="56"/>
        <v>0.664675457036915</v>
      </c>
      <c r="AT41" s="61">
        <f t="shared" si="57"/>
        <v>0.25422549490786139</v>
      </c>
      <c r="AV41" s="105"/>
      <c r="AW41" s="105"/>
    </row>
    <row r="42" spans="1:49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M42" si="60">SUM(E29:E31)</f>
        <v>269354.83</v>
      </c>
      <c r="F42" s="154">
        <f t="shared" si="60"/>
        <v>518885.16000000003</v>
      </c>
      <c r="G42" s="154">
        <f t="shared" si="60"/>
        <v>534367.81999999983</v>
      </c>
      <c r="H42" s="154">
        <f t="shared" si="60"/>
        <v>446495.15</v>
      </c>
      <c r="I42" s="154">
        <f t="shared" si="60"/>
        <v>530104.43999999994</v>
      </c>
      <c r="J42" s="154">
        <f t="shared" si="60"/>
        <v>340089.82</v>
      </c>
      <c r="K42" s="154">
        <f t="shared" si="60"/>
        <v>649570.5</v>
      </c>
      <c r="L42" s="154">
        <f t="shared" si="60"/>
        <v>640253.84</v>
      </c>
      <c r="M42" s="154">
        <f t="shared" si="60"/>
        <v>817451.96000000066</v>
      </c>
      <c r="N42" s="119">
        <f>IF(N31="","",SUM(N29:N31))</f>
        <v>660447.13999999978</v>
      </c>
      <c r="O42" s="61">
        <f t="shared" si="40"/>
        <v>-0.19206611236212676</v>
      </c>
      <c r="Q42" s="108" t="s">
        <v>85</v>
      </c>
      <c r="R42" s="19">
        <f>SUM(R29:R31)</f>
        <v>17209.863000000001</v>
      </c>
      <c r="S42" s="154">
        <f>SUM(S29:S31)</f>
        <v>15796.161</v>
      </c>
      <c r="T42" s="154">
        <f>SUM(T29:T31)</f>
        <v>16995.894999999997</v>
      </c>
      <c r="U42" s="154">
        <f t="shared" ref="U42:AC42" si="61">SUM(U29:U31)</f>
        <v>22740.453000000001</v>
      </c>
      <c r="V42" s="154">
        <f t="shared" si="61"/>
        <v>26284.577999999994</v>
      </c>
      <c r="W42" s="154">
        <f t="shared" si="61"/>
        <v>26114.18</v>
      </c>
      <c r="X42" s="154">
        <f t="shared" si="61"/>
        <v>24267.392</v>
      </c>
      <c r="Y42" s="154">
        <f t="shared" si="61"/>
        <v>28921.351000000002</v>
      </c>
      <c r="Z42" s="154">
        <f t="shared" si="61"/>
        <v>27891.383000000002</v>
      </c>
      <c r="AA42" s="154">
        <f t="shared" si="61"/>
        <v>37417.438999999998</v>
      </c>
      <c r="AB42" s="154">
        <f t="shared" si="61"/>
        <v>39515.076000000001</v>
      </c>
      <c r="AC42" s="154">
        <f t="shared" si="61"/>
        <v>41893.952999999994</v>
      </c>
      <c r="AD42" s="119">
        <f>IF(AD31="","",SUM(AD29:AD31))</f>
        <v>42544.946000000011</v>
      </c>
      <c r="AE42" s="61">
        <f t="shared" si="41"/>
        <v>1.5539068371037149E-2</v>
      </c>
      <c r="AG42" s="124">
        <f t="shared" si="38"/>
        <v>0.44877401967325198</v>
      </c>
      <c r="AH42" s="156">
        <f t="shared" si="38"/>
        <v>0.43910336873301764</v>
      </c>
      <c r="AI42" s="156">
        <f t="shared" si="38"/>
        <v>0.50326831796508742</v>
      </c>
      <c r="AJ42" s="156">
        <f t="shared" si="38"/>
        <v>0.84425636622146327</v>
      </c>
      <c r="AK42" s="156">
        <f t="shared" si="38"/>
        <v>0.50655867668290977</v>
      </c>
      <c r="AL42" s="156">
        <f t="shared" si="38"/>
        <v>0.48869297556129054</v>
      </c>
      <c r="AM42" s="156">
        <f t="shared" si="38"/>
        <v>0.54350852411274786</v>
      </c>
      <c r="AN42" s="156">
        <f t="shared" si="38"/>
        <v>0.54557835810618771</v>
      </c>
      <c r="AO42" s="156">
        <f t="shared" si="38"/>
        <v>0.8201181382024314</v>
      </c>
      <c r="AP42" s="156">
        <f t="shared" si="38"/>
        <v>0.57603353292675696</v>
      </c>
      <c r="AQ42" s="156">
        <f t="shared" si="38"/>
        <v>0.61717827416700854</v>
      </c>
      <c r="AR42" s="156">
        <f t="shared" si="38"/>
        <v>0.51249437336965908</v>
      </c>
      <c r="AS42" s="156">
        <f t="shared" si="38"/>
        <v>0.64418396906071884</v>
      </c>
      <c r="AT42" s="61">
        <f t="shared" si="57"/>
        <v>0.25695812975506144</v>
      </c>
      <c r="AV42" s="105"/>
      <c r="AW42" s="105"/>
    </row>
    <row r="43" spans="1:49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M43" si="62">SUM(E32:E34)</f>
        <v>409796.7099999999</v>
      </c>
      <c r="F43" s="154">
        <f t="shared" si="62"/>
        <v>510240.19999999995</v>
      </c>
      <c r="G43" s="154">
        <f t="shared" si="62"/>
        <v>581930.29000000015</v>
      </c>
      <c r="H43" s="154">
        <f t="shared" si="62"/>
        <v>437395.03</v>
      </c>
      <c r="I43" s="154">
        <f t="shared" si="62"/>
        <v>651460.00999999989</v>
      </c>
      <c r="J43" s="154">
        <f t="shared" si="62"/>
        <v>432659.41000000003</v>
      </c>
      <c r="K43" s="154">
        <f t="shared" si="62"/>
        <v>721335.31</v>
      </c>
      <c r="L43" s="154">
        <f t="shared" si="62"/>
        <v>641165.57999999984</v>
      </c>
      <c r="M43" s="154">
        <f t="shared" si="62"/>
        <v>786805.54999999993</v>
      </c>
      <c r="N43" s="119">
        <f>IF(N34="","",SUM(N32:N34))</f>
        <v>732624.2699999999</v>
      </c>
      <c r="O43" s="52">
        <f t="shared" si="40"/>
        <v>-6.8862351059928384E-2</v>
      </c>
      <c r="Q43" s="109" t="s">
        <v>86</v>
      </c>
      <c r="R43" s="19">
        <f>SUM(R32:R34)</f>
        <v>20649.732000000004</v>
      </c>
      <c r="S43" s="154">
        <f>SUM(S32:S34)</f>
        <v>16807.051000000003</v>
      </c>
      <c r="T43" s="154">
        <f>SUM(T32:T34)</f>
        <v>19988.995000000003</v>
      </c>
      <c r="U43" s="154">
        <f t="shared" ref="U43:AC43" si="63">SUM(U32:U34)</f>
        <v>32307.84499999999</v>
      </c>
      <c r="V43" s="154">
        <f t="shared" si="63"/>
        <v>26348.47</v>
      </c>
      <c r="W43" s="154">
        <f t="shared" si="63"/>
        <v>29735.684000000008</v>
      </c>
      <c r="X43" s="154">
        <f t="shared" si="63"/>
        <v>25013.658999999996</v>
      </c>
      <c r="Y43" s="154">
        <f t="shared" si="63"/>
        <v>35963.210000000006</v>
      </c>
      <c r="Z43" s="154">
        <f t="shared" si="63"/>
        <v>36186.675000000003</v>
      </c>
      <c r="AA43" s="154">
        <f t="shared" si="63"/>
        <v>38844.275000000009</v>
      </c>
      <c r="AB43" s="154">
        <f t="shared" si="63"/>
        <v>36822.900999999991</v>
      </c>
      <c r="AC43" s="154">
        <f t="shared" si="63"/>
        <v>41213.95199999999</v>
      </c>
      <c r="AD43" s="119">
        <f>IF(AD34="","",SUM(AD32:AD34))</f>
        <v>49399.018000000011</v>
      </c>
      <c r="AE43" s="52">
        <f t="shared" si="41"/>
        <v>0.19859939663151019</v>
      </c>
      <c r="AG43" s="125">
        <f t="shared" si="38"/>
        <v>0.46037323310250017</v>
      </c>
      <c r="AH43" s="157">
        <f t="shared" si="38"/>
        <v>0.46637956582738782</v>
      </c>
      <c r="AI43" s="157">
        <f t="shared" si="38"/>
        <v>0.55956706087754671</v>
      </c>
      <c r="AJ43" s="157">
        <f t="shared" si="38"/>
        <v>0.78838712492347729</v>
      </c>
      <c r="AK43" s="157">
        <f t="shared" si="38"/>
        <v>0.51639345547450011</v>
      </c>
      <c r="AL43" s="157">
        <f t="shared" si="38"/>
        <v>0.51098360939417675</v>
      </c>
      <c r="AM43" s="157">
        <f t="shared" si="38"/>
        <v>0.57187798864564132</v>
      </c>
      <c r="AN43" s="157">
        <f t="shared" si="38"/>
        <v>0.55204017818376927</v>
      </c>
      <c r="AO43" s="157">
        <f t="shared" si="38"/>
        <v>0.83637785666097031</v>
      </c>
      <c r="AP43" s="157">
        <f t="shared" si="38"/>
        <v>0.53850510936446472</v>
      </c>
      <c r="AQ43" s="157">
        <f t="shared" si="38"/>
        <v>0.57431188055977678</v>
      </c>
      <c r="AR43" s="157">
        <f t="shared" si="38"/>
        <v>0.5238136919598495</v>
      </c>
      <c r="AS43" s="157">
        <f t="shared" ref="AS43" si="64">(AD43/N43)*10</f>
        <v>0.67427493222412649</v>
      </c>
      <c r="AT43" s="52">
        <f t="shared" ref="AT43" si="65">IF(AS43="","",(AS43-AR43)/AR43)</f>
        <v>0.28724190026672669</v>
      </c>
      <c r="AV43" s="105"/>
      <c r="AW43" s="105"/>
    </row>
    <row r="44" spans="1:49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M44" si="66">SUM(E35:E37)</f>
        <v>430814.19999999995</v>
      </c>
      <c r="F44" s="154">
        <f t="shared" si="66"/>
        <v>682291.91</v>
      </c>
      <c r="G44" s="154">
        <f t="shared" si="66"/>
        <v>625733.66999999993</v>
      </c>
      <c r="H44" s="154">
        <f t="shared" si="66"/>
        <v>458250.33999999968</v>
      </c>
      <c r="I44" s="154">
        <f t="shared" si="66"/>
        <v>516089.50999999983</v>
      </c>
      <c r="J44" s="154">
        <f t="shared" si="66"/>
        <v>514049.36</v>
      </c>
      <c r="K44" s="154">
        <f t="shared" si="66"/>
        <v>823163.40000000037</v>
      </c>
      <c r="L44" s="154">
        <f t="shared" si="66"/>
        <v>765619.61999999988</v>
      </c>
      <c r="M44" s="154">
        <f t="shared" si="66"/>
        <v>683593.1599999998</v>
      </c>
      <c r="N44" s="119" t="str">
        <f>IF(N37="","",SUM(N35:N37))</f>
        <v/>
      </c>
      <c r="O44" s="52" t="str">
        <f t="shared" si="40"/>
        <v/>
      </c>
      <c r="Q44" s="109" t="s">
        <v>87</v>
      </c>
      <c r="R44" s="19">
        <f>SUM(R35:R37)</f>
        <v>24758.867999999999</v>
      </c>
      <c r="S44" s="154">
        <f>SUM(S35:S37)</f>
        <v>23547.119999999995</v>
      </c>
      <c r="T44" s="154">
        <f>SUM(T35:T37)</f>
        <v>22716.569999999996</v>
      </c>
      <c r="U44" s="154">
        <f t="shared" ref="U44:AC44" si="67">SUM(U35:U37)</f>
        <v>32207.47700000001</v>
      </c>
      <c r="V44" s="154">
        <f t="shared" si="67"/>
        <v>33482.723000000005</v>
      </c>
      <c r="W44" s="154">
        <f t="shared" si="67"/>
        <v>31539.239999999998</v>
      </c>
      <c r="X44" s="154">
        <f t="shared" si="67"/>
        <v>26992.701000000008</v>
      </c>
      <c r="Y44" s="154">
        <f t="shared" si="67"/>
        <v>32400.945000000014</v>
      </c>
      <c r="Z44" s="154">
        <f t="shared" si="67"/>
        <v>41484.690999999999</v>
      </c>
      <c r="AA44" s="154">
        <f t="shared" si="67"/>
        <v>42323.071000000004</v>
      </c>
      <c r="AB44" s="154">
        <f t="shared" si="67"/>
        <v>45119.482000000004</v>
      </c>
      <c r="AC44" s="154">
        <f t="shared" si="67"/>
        <v>40657.845000000001</v>
      </c>
      <c r="AD44" s="119" t="str">
        <f>IF(AD37="","",SUM(AD35:AD37))</f>
        <v/>
      </c>
      <c r="AE44" s="52" t="str">
        <f t="shared" si="41"/>
        <v/>
      </c>
      <c r="AG44" s="125">
        <f t="shared" si="38"/>
        <v>0.48514141421504259</v>
      </c>
      <c r="AH44" s="157">
        <f t="shared" si="38"/>
        <v>0.48250690351015585</v>
      </c>
      <c r="AI44" s="157">
        <f t="shared" si="38"/>
        <v>0.71563660131674345</v>
      </c>
      <c r="AJ44" s="157">
        <f t="shared" si="38"/>
        <v>0.74759552958096576</v>
      </c>
      <c r="AK44" s="157">
        <f t="shared" si="38"/>
        <v>0.49073897124179594</v>
      </c>
      <c r="AL44" s="157">
        <f t="shared" si="38"/>
        <v>0.50403616605767754</v>
      </c>
      <c r="AM44" s="157">
        <f t="shared" si="38"/>
        <v>0.58903831909868365</v>
      </c>
      <c r="AN44" s="157">
        <f t="shared" si="38"/>
        <v>0.62781638402222173</v>
      </c>
      <c r="AO44" s="157">
        <f t="shared" si="38"/>
        <v>0.80701765682579585</v>
      </c>
      <c r="AP44" s="157">
        <f t="shared" si="38"/>
        <v>0.5141515159687613</v>
      </c>
      <c r="AQ44" s="157">
        <f t="shared" si="38"/>
        <v>0.58931982437963137</v>
      </c>
      <c r="AR44" s="157">
        <f t="shared" si="38"/>
        <v>0.59476670304893065</v>
      </c>
      <c r="AS44" s="157"/>
      <c r="AT44" s="52"/>
      <c r="AV44" s="105"/>
      <c r="AW44" s="105"/>
    </row>
    <row r="45" spans="1:49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N45" si="68">IF(E40="","",SUM(E38:E40))</f>
        <v>486327.5499999997</v>
      </c>
      <c r="F45" s="155">
        <f t="shared" si="68"/>
        <v>616193.31000000029</v>
      </c>
      <c r="G45" s="155">
        <f t="shared" si="68"/>
        <v>416040.10999999987</v>
      </c>
      <c r="H45" s="155">
        <f t="shared" si="68"/>
        <v>460019.91999999993</v>
      </c>
      <c r="I45" s="155">
        <f t="shared" si="68"/>
        <v>456723.05999999982</v>
      </c>
      <c r="J45" s="155">
        <f t="shared" si="68"/>
        <v>688395.02</v>
      </c>
      <c r="K45" s="155">
        <f t="shared" si="68"/>
        <v>739319.47000000044</v>
      </c>
      <c r="L45" s="155">
        <f t="shared" si="68"/>
        <v>696300.05</v>
      </c>
      <c r="M45" s="155">
        <f t="shared" si="68"/>
        <v>681072.12000000011</v>
      </c>
      <c r="N45" s="123" t="str">
        <f t="shared" si="68"/>
        <v/>
      </c>
      <c r="O45" s="55" t="str">
        <f t="shared" si="40"/>
        <v/>
      </c>
      <c r="Q45" s="110" t="s">
        <v>88</v>
      </c>
      <c r="R45" s="21">
        <f>SUM(R38:R40)</f>
        <v>25975.465999999993</v>
      </c>
      <c r="S45" s="155">
        <f>SUM(S38:S40)</f>
        <v>24593.887999999999</v>
      </c>
      <c r="T45" s="155">
        <f>IF(T40="","",SUM(T38:T40))</f>
        <v>25647.103000000003</v>
      </c>
      <c r="U45" s="155">
        <f t="shared" ref="U45:AD45" si="69">IF(U40="","",SUM(U38:U40))</f>
        <v>34113.160000000003</v>
      </c>
      <c r="V45" s="155">
        <f t="shared" si="69"/>
        <v>38028.200000000004</v>
      </c>
      <c r="W45" s="155">
        <f t="shared" si="69"/>
        <v>28182.603000000003</v>
      </c>
      <c r="X45" s="155">
        <f t="shared" si="69"/>
        <v>32795.233999999997</v>
      </c>
      <c r="Y45" s="155">
        <f t="shared" si="69"/>
        <v>38893.22</v>
      </c>
      <c r="Z45" s="155">
        <f t="shared" si="69"/>
        <v>47841.637999999999</v>
      </c>
      <c r="AA45" s="155">
        <f t="shared" si="69"/>
        <v>49159.678</v>
      </c>
      <c r="AB45" s="155">
        <f t="shared" si="69"/>
        <v>42889.164000000004</v>
      </c>
      <c r="AC45" s="155">
        <f t="shared" si="69"/>
        <v>46697.127000000022</v>
      </c>
      <c r="AD45" s="123" t="str">
        <f t="shared" si="69"/>
        <v/>
      </c>
      <c r="AE45" s="55" t="str">
        <f t="shared" si="41"/>
        <v/>
      </c>
      <c r="AG45" s="126">
        <f t="shared" ref="AG45:AH45" si="70">(R45/B45)*10</f>
        <v>0.5513245039086454</v>
      </c>
      <c r="AH45" s="158">
        <f t="shared" si="70"/>
        <v>0.5781509475921669</v>
      </c>
      <c r="AI45" s="158">
        <f t="shared" ref="AI45:AS45" si="71">IF(T40="","",(T45/D45)*10)</f>
        <v>0.91372665805968378</v>
      </c>
      <c r="AJ45" s="158">
        <f t="shared" si="71"/>
        <v>0.70144411929778661</v>
      </c>
      <c r="AK45" s="158">
        <f t="shared" si="71"/>
        <v>0.61714723907015456</v>
      </c>
      <c r="AL45" s="158">
        <f t="shared" si="71"/>
        <v>0.67740110442716717</v>
      </c>
      <c r="AM45" s="158">
        <f t="shared" si="71"/>
        <v>0.7129089975060211</v>
      </c>
      <c r="AN45" s="158">
        <f t="shared" si="71"/>
        <v>0.85157119064669118</v>
      </c>
      <c r="AO45" s="158">
        <f t="shared" si="71"/>
        <v>0.69497362139545982</v>
      </c>
      <c r="AP45" s="158">
        <f t="shared" si="71"/>
        <v>0.66493146731277042</v>
      </c>
      <c r="AQ45" s="158">
        <f t="shared" si="71"/>
        <v>0.61595807726855689</v>
      </c>
      <c r="AR45" s="158">
        <f t="shared" si="71"/>
        <v>0.68564144132048765</v>
      </c>
      <c r="AS45" s="158" t="str">
        <f t="shared" si="71"/>
        <v/>
      </c>
      <c r="AT45" s="55" t="str">
        <f t="shared" si="57"/>
        <v/>
      </c>
      <c r="AV45" s="105"/>
      <c r="AW45" s="105"/>
    </row>
    <row r="46" spans="1:49" x14ac:dyDescent="0.25"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V46" s="105"/>
      <c r="AW46" s="105"/>
    </row>
    <row r="47" spans="1:49" ht="15.75" thickBot="1" x14ac:dyDescent="0.3">
      <c r="O47" s="205" t="s">
        <v>1</v>
      </c>
      <c r="AE47" s="297">
        <v>1000</v>
      </c>
      <c r="AT47" s="297" t="s">
        <v>47</v>
      </c>
      <c r="AV47" s="105"/>
      <c r="AW47" s="105"/>
    </row>
    <row r="48" spans="1:49" ht="20.100000000000001" customHeight="1" x14ac:dyDescent="0.25">
      <c r="A48" s="336" t="s">
        <v>15</v>
      </c>
      <c r="B48" s="338" t="s">
        <v>71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3"/>
      <c r="O48" s="341" t="str">
        <f>O26</f>
        <v>D       2022/2021</v>
      </c>
      <c r="Q48" s="339" t="s">
        <v>3</v>
      </c>
      <c r="R48" s="331" t="s">
        <v>71</v>
      </c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3"/>
      <c r="AE48" s="343" t="str">
        <f>O48</f>
        <v>D       2022/2021</v>
      </c>
      <c r="AG48" s="331" t="s">
        <v>71</v>
      </c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3"/>
      <c r="AT48" s="341" t="str">
        <f>AE48</f>
        <v>D       2022/2021</v>
      </c>
      <c r="AV48" s="105"/>
      <c r="AW48" s="105"/>
    </row>
    <row r="49" spans="1:49" ht="20.100000000000001" customHeight="1" thickBot="1" x14ac:dyDescent="0.3">
      <c r="A49" s="337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3">
        <v>2022</v>
      </c>
      <c r="O49" s="342"/>
      <c r="Q49" s="340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44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2016</v>
      </c>
      <c r="AN49" s="135">
        <v>2017</v>
      </c>
      <c r="AO49" s="267">
        <v>2018</v>
      </c>
      <c r="AP49" s="135">
        <v>2019</v>
      </c>
      <c r="AQ49" s="176">
        <v>2020</v>
      </c>
      <c r="AR49" s="135">
        <v>2021</v>
      </c>
      <c r="AS49" s="268">
        <v>2022</v>
      </c>
      <c r="AT49" s="342"/>
      <c r="AV49" s="105"/>
      <c r="AW49" s="105"/>
    </row>
    <row r="50" spans="1:49" ht="3" customHeight="1" thickBot="1" x14ac:dyDescent="0.3">
      <c r="A50" s="299" t="s">
        <v>90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2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300"/>
      <c r="AV50" s="105"/>
      <c r="AW50" s="105"/>
    </row>
    <row r="51" spans="1:49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12">
        <v>160.4800000000001</v>
      </c>
      <c r="O51" s="61">
        <f>IF(N51="","",(N51-M51)/M51)</f>
        <v>2.4886956521739152</v>
      </c>
      <c r="Q51" s="109" t="s">
        <v>73</v>
      </c>
      <c r="R51" s="39">
        <v>29.815000000000005</v>
      </c>
      <c r="S51" s="153">
        <v>149.20400000000001</v>
      </c>
      <c r="T51" s="153">
        <v>122.17799999999998</v>
      </c>
      <c r="U51" s="153">
        <v>109.56100000000001</v>
      </c>
      <c r="V51" s="153">
        <v>97.120999999999995</v>
      </c>
      <c r="W51" s="153">
        <v>99.907999999999987</v>
      </c>
      <c r="X51" s="153">
        <v>68.53</v>
      </c>
      <c r="Y51" s="153">
        <v>118.282</v>
      </c>
      <c r="Z51" s="153">
        <v>104.797</v>
      </c>
      <c r="AA51" s="153">
        <v>234.49399999999994</v>
      </c>
      <c r="AB51" s="153">
        <v>210.21299999999997</v>
      </c>
      <c r="AC51" s="153">
        <v>46</v>
      </c>
      <c r="AD51" s="112">
        <v>160.4800000000001</v>
      </c>
      <c r="AE51" s="61">
        <f>IF(AD51="","",(AD51-AC51)/AC51)</f>
        <v>2.4886956521739152</v>
      </c>
      <c r="AG51" s="124">
        <f t="shared" ref="AG51:AS66" si="72">(R51/B51)*10</f>
        <v>3.1291981528127626</v>
      </c>
      <c r="AH51" s="156">
        <f t="shared" si="72"/>
        <v>2.9131733604076775</v>
      </c>
      <c r="AI51" s="156">
        <f t="shared" si="72"/>
        <v>3.7092200734691394</v>
      </c>
      <c r="AJ51" s="156">
        <f t="shared" si="72"/>
        <v>0.99862366924310941</v>
      </c>
      <c r="AK51" s="156">
        <f t="shared" si="72"/>
        <v>2.6979554419689982</v>
      </c>
      <c r="AL51" s="156">
        <f t="shared" si="72"/>
        <v>5.3501124558209252</v>
      </c>
      <c r="AM51" s="156">
        <f t="shared" si="72"/>
        <v>6.6463000678886637</v>
      </c>
      <c r="AN51" s="156">
        <f t="shared" si="72"/>
        <v>6.0035529387879389</v>
      </c>
      <c r="AO51" s="156">
        <f t="shared" si="72"/>
        <v>6.99346012679346</v>
      </c>
      <c r="AP51" s="156">
        <f>(AA51/K51)*10</f>
        <v>33.427512473271541</v>
      </c>
      <c r="AQ51" s="156">
        <f>(AB51/L51)*10</f>
        <v>6.2628631014449567</v>
      </c>
      <c r="AR51" s="156">
        <f>(AC51/M51)*10</f>
        <v>10</v>
      </c>
      <c r="AS51" s="156">
        <f>(AD51/N51)*10</f>
        <v>10</v>
      </c>
      <c r="AT51" s="61">
        <f t="shared" ref="AT51:AT56" si="73">IF(AS51="","",(AS51-AR51)/AR51)</f>
        <v>0</v>
      </c>
      <c r="AV51" s="105"/>
      <c r="AW51" s="105"/>
    </row>
    <row r="52" spans="1:49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19">
        <v>358.54999999999973</v>
      </c>
      <c r="O52" s="52">
        <f t="shared" ref="O52:O67" si="74">IF(N52="","",(N52-M52)/M52)</f>
        <v>2.9207217058501884</v>
      </c>
      <c r="Q52" s="109" t="s">
        <v>74</v>
      </c>
      <c r="R52" s="19">
        <v>106.98100000000001</v>
      </c>
      <c r="S52" s="154">
        <v>32.087000000000003</v>
      </c>
      <c r="T52" s="154">
        <v>68.099000000000004</v>
      </c>
      <c r="U52" s="154">
        <v>95.572999999999993</v>
      </c>
      <c r="V52" s="154">
        <v>79.214999999999989</v>
      </c>
      <c r="W52" s="154">
        <v>14.875999999999999</v>
      </c>
      <c r="X52" s="154">
        <v>102.047</v>
      </c>
      <c r="Y52" s="154">
        <v>223.39400000000003</v>
      </c>
      <c r="Z52" s="154">
        <v>153.98099999999999</v>
      </c>
      <c r="AA52" s="154">
        <v>117.78500000000003</v>
      </c>
      <c r="AB52" s="154">
        <v>729.51499999999999</v>
      </c>
      <c r="AC52" s="154">
        <v>91.45</v>
      </c>
      <c r="AD52" s="119">
        <v>358.54999999999973</v>
      </c>
      <c r="AE52" s="52">
        <f t="shared" ref="AE52:AE64" si="75">IF(AD52="","",(AD52-AC52)/AC52)</f>
        <v>2.9207217058501884</v>
      </c>
      <c r="AG52" s="125">
        <f t="shared" si="72"/>
        <v>3.3315997633209804</v>
      </c>
      <c r="AH52" s="157">
        <f t="shared" si="72"/>
        <v>3.1895626242544735</v>
      </c>
      <c r="AI52" s="157">
        <f t="shared" si="72"/>
        <v>6.7820934169903389</v>
      </c>
      <c r="AJ52" s="157">
        <f t="shared" si="72"/>
        <v>2.4992939330543926</v>
      </c>
      <c r="AK52" s="157">
        <f t="shared" si="72"/>
        <v>7.2508009153318067</v>
      </c>
      <c r="AL52" s="157">
        <f t="shared" si="72"/>
        <v>2.9823576583801121</v>
      </c>
      <c r="AM52" s="157">
        <f t="shared" si="72"/>
        <v>9.3569594718503577</v>
      </c>
      <c r="AN52" s="157">
        <f t="shared" si="72"/>
        <v>4.8649578605805885</v>
      </c>
      <c r="AO52" s="157">
        <f t="shared" si="72"/>
        <v>7.3313812312526778</v>
      </c>
      <c r="AP52" s="157">
        <f t="shared" si="72"/>
        <v>5.4228821362799273</v>
      </c>
      <c r="AQ52" s="157">
        <f t="shared" si="72"/>
        <v>37.576748738024108</v>
      </c>
      <c r="AR52" s="157">
        <f t="shared" si="72"/>
        <v>10</v>
      </c>
      <c r="AS52" s="157">
        <f t="shared" ref="AS52:AS57" si="76">(AD52/N52)*10</f>
        <v>10</v>
      </c>
      <c r="AT52" s="52">
        <f t="shared" si="73"/>
        <v>0</v>
      </c>
      <c r="AV52" s="105"/>
      <c r="AW52" s="105"/>
    </row>
    <row r="53" spans="1:49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19">
        <v>99.779999999999973</v>
      </c>
      <c r="O53" s="52">
        <f t="shared" si="74"/>
        <v>-0.65071586095844858</v>
      </c>
      <c r="Q53" s="109" t="s">
        <v>75</v>
      </c>
      <c r="R53" s="19">
        <v>39.945</v>
      </c>
      <c r="S53" s="154">
        <v>210.15600000000001</v>
      </c>
      <c r="T53" s="154">
        <v>21.706999999999997</v>
      </c>
      <c r="U53" s="154">
        <v>27.781999999999996</v>
      </c>
      <c r="V53" s="154">
        <v>90.24</v>
      </c>
      <c r="W53" s="154">
        <v>14.796000000000001</v>
      </c>
      <c r="X53" s="154">
        <v>59.37299999999999</v>
      </c>
      <c r="Y53" s="154">
        <v>51.395000000000003</v>
      </c>
      <c r="Z53" s="154">
        <v>48.673000000000002</v>
      </c>
      <c r="AA53" s="154">
        <v>73.152999999999977</v>
      </c>
      <c r="AB53" s="154">
        <v>92.289999999999978</v>
      </c>
      <c r="AC53" s="154">
        <v>285.66999999999996</v>
      </c>
      <c r="AD53" s="119">
        <v>99.779999999999973</v>
      </c>
      <c r="AE53" s="52">
        <f t="shared" si="75"/>
        <v>-0.65071586095844858</v>
      </c>
      <c r="AG53" s="125">
        <f t="shared" si="72"/>
        <v>4.2296696315120714</v>
      </c>
      <c r="AH53" s="157">
        <f t="shared" si="72"/>
        <v>5.1006261831949908</v>
      </c>
      <c r="AI53" s="157">
        <f t="shared" si="72"/>
        <v>10.416026871401151</v>
      </c>
      <c r="AJ53" s="157">
        <f t="shared" si="72"/>
        <v>2.8028652138821637</v>
      </c>
      <c r="AK53" s="157">
        <f t="shared" si="72"/>
        <v>5.8612626656274349</v>
      </c>
      <c r="AL53" s="157">
        <f t="shared" si="72"/>
        <v>7.3980000000000024</v>
      </c>
      <c r="AM53" s="157">
        <f t="shared" si="72"/>
        <v>9.0040946314831647</v>
      </c>
      <c r="AN53" s="157">
        <f t="shared" si="72"/>
        <v>19.889705882352938</v>
      </c>
      <c r="AO53" s="157">
        <f t="shared" si="72"/>
        <v>138.27556818181819</v>
      </c>
      <c r="AP53" s="157">
        <f t="shared" si="72"/>
        <v>19.512670045345423</v>
      </c>
      <c r="AQ53" s="157">
        <f t="shared" si="72"/>
        <v>6.7463450292397624</v>
      </c>
      <c r="AR53" s="157">
        <f t="shared" si="72"/>
        <v>10</v>
      </c>
      <c r="AS53" s="157">
        <f t="shared" si="76"/>
        <v>10</v>
      </c>
      <c r="AT53" s="52">
        <f t="shared" si="73"/>
        <v>0</v>
      </c>
      <c r="AV53" s="105"/>
      <c r="AW53" s="105"/>
    </row>
    <row r="54" spans="1:49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19">
        <v>81.14</v>
      </c>
      <c r="O54" s="52">
        <f t="shared" si="74"/>
        <v>-0.64552206203582352</v>
      </c>
      <c r="Q54" s="109" t="s">
        <v>76</v>
      </c>
      <c r="R54" s="19">
        <v>85.614000000000019</v>
      </c>
      <c r="S54" s="154">
        <v>92.996999999999986</v>
      </c>
      <c r="T54" s="154">
        <v>30.552</v>
      </c>
      <c r="U54" s="154">
        <v>154.78400000000005</v>
      </c>
      <c r="V54" s="154">
        <v>82.786999999999978</v>
      </c>
      <c r="W54" s="154">
        <v>74.756</v>
      </c>
      <c r="X54" s="154">
        <v>80.057000000000002</v>
      </c>
      <c r="Y54" s="154">
        <v>55.018000000000008</v>
      </c>
      <c r="Z54" s="154">
        <v>24.623000000000001</v>
      </c>
      <c r="AA54" s="154">
        <v>122.39999999999998</v>
      </c>
      <c r="AB54" s="154">
        <v>30.440999999999995</v>
      </c>
      <c r="AC54" s="154">
        <v>228.90000000000006</v>
      </c>
      <c r="AD54" s="119">
        <v>81.14</v>
      </c>
      <c r="AE54" s="52">
        <f t="shared" si="75"/>
        <v>-0.64552206203582352</v>
      </c>
      <c r="AG54" s="125">
        <f t="shared" si="72"/>
        <v>1.9038025350233492</v>
      </c>
      <c r="AH54" s="157">
        <f t="shared" si="72"/>
        <v>4.6260259662736889</v>
      </c>
      <c r="AI54" s="157">
        <f t="shared" si="72"/>
        <v>9.4911463187325236</v>
      </c>
      <c r="AJ54" s="157">
        <f t="shared" si="72"/>
        <v>3.5672735653376373</v>
      </c>
      <c r="AK54" s="157">
        <f t="shared" si="72"/>
        <v>7.1325062462307205</v>
      </c>
      <c r="AL54" s="157">
        <f t="shared" si="72"/>
        <v>7.2904232494636236</v>
      </c>
      <c r="AM54" s="157">
        <f t="shared" si="72"/>
        <v>7.5840280409245917</v>
      </c>
      <c r="AN54" s="157">
        <f t="shared" si="72"/>
        <v>53.003853564547221</v>
      </c>
      <c r="AO54" s="157">
        <f t="shared" si="72"/>
        <v>12.177546983184966</v>
      </c>
      <c r="AP54" s="157">
        <f t="shared" si="72"/>
        <v>4.5491711885824735</v>
      </c>
      <c r="AQ54" s="157">
        <f t="shared" si="72"/>
        <v>26.355844155844153</v>
      </c>
      <c r="AR54" s="157">
        <f t="shared" si="72"/>
        <v>10</v>
      </c>
      <c r="AS54" s="157">
        <f t="shared" si="76"/>
        <v>10</v>
      </c>
      <c r="AT54" s="52">
        <f t="shared" si="73"/>
        <v>0</v>
      </c>
      <c r="AV54" s="105"/>
      <c r="AW54" s="105"/>
    </row>
    <row r="55" spans="1:49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19">
        <v>511.11999999999989</v>
      </c>
      <c r="O55" s="52">
        <f t="shared" si="74"/>
        <v>0.84633168370480083</v>
      </c>
      <c r="Q55" s="109" t="s">
        <v>77</v>
      </c>
      <c r="R55" s="19">
        <v>36.316000000000003</v>
      </c>
      <c r="S55" s="154">
        <v>16.928000000000001</v>
      </c>
      <c r="T55" s="154">
        <v>146.25000000000003</v>
      </c>
      <c r="U55" s="154">
        <v>10.174000000000001</v>
      </c>
      <c r="V55" s="154">
        <v>189.64499999999995</v>
      </c>
      <c r="W55" s="154">
        <v>141.92499999999998</v>
      </c>
      <c r="X55" s="154">
        <v>147.154</v>
      </c>
      <c r="Y55" s="154">
        <v>82.36399999999999</v>
      </c>
      <c r="Z55" s="154">
        <v>196.86600000000001</v>
      </c>
      <c r="AA55" s="154">
        <v>168.61099999999996</v>
      </c>
      <c r="AB55" s="154">
        <v>50.588999999999999</v>
      </c>
      <c r="AC55" s="154">
        <v>276.82999999999993</v>
      </c>
      <c r="AD55" s="119">
        <v>511.11999999999989</v>
      </c>
      <c r="AE55" s="52">
        <f t="shared" si="75"/>
        <v>0.84633168370480083</v>
      </c>
      <c r="AG55" s="125">
        <f t="shared" si="72"/>
        <v>3.1543472596195605</v>
      </c>
      <c r="AH55" s="157">
        <f t="shared" si="72"/>
        <v>1.9260439185345319</v>
      </c>
      <c r="AI55" s="157">
        <f t="shared" si="72"/>
        <v>3.7971232734448042</v>
      </c>
      <c r="AJ55" s="157">
        <f t="shared" si="72"/>
        <v>23.995283018867926</v>
      </c>
      <c r="AK55" s="157">
        <f t="shared" si="72"/>
        <v>1.7330256785159459</v>
      </c>
      <c r="AL55" s="157">
        <f t="shared" si="72"/>
        <v>3.9895710350255804</v>
      </c>
      <c r="AM55" s="157">
        <f t="shared" si="72"/>
        <v>5.7120565173511375</v>
      </c>
      <c r="AN55" s="157">
        <f t="shared" si="72"/>
        <v>34.870448772226915</v>
      </c>
      <c r="AO55" s="157">
        <f t="shared" si="72"/>
        <v>6.7623660346248968</v>
      </c>
      <c r="AP55" s="157">
        <f t="shared" si="72"/>
        <v>4.0124458616914946</v>
      </c>
      <c r="AQ55" s="157">
        <f t="shared" si="72"/>
        <v>4.7523720056364498</v>
      </c>
      <c r="AR55" s="157">
        <f t="shared" si="72"/>
        <v>10</v>
      </c>
      <c r="AS55" s="157">
        <f t="shared" si="76"/>
        <v>10</v>
      </c>
      <c r="AT55" s="52">
        <f t="shared" si="73"/>
        <v>0</v>
      </c>
      <c r="AV55" s="105"/>
      <c r="AW55" s="105"/>
    </row>
    <row r="56" spans="1:49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19">
        <v>130.5</v>
      </c>
      <c r="O56" s="52">
        <f t="shared" si="74"/>
        <v>0.61091223305764686</v>
      </c>
      <c r="Q56" s="109" t="s">
        <v>78</v>
      </c>
      <c r="R56" s="19">
        <v>50.512</v>
      </c>
      <c r="S56" s="154">
        <v>76.984999999999985</v>
      </c>
      <c r="T56" s="154">
        <v>140.74100000000001</v>
      </c>
      <c r="U56" s="154">
        <v>108.19399999999999</v>
      </c>
      <c r="V56" s="154">
        <v>2.327</v>
      </c>
      <c r="W56" s="154">
        <v>108.241</v>
      </c>
      <c r="X56" s="154">
        <v>89.242999999999995</v>
      </c>
      <c r="Y56" s="154">
        <v>81.237000000000023</v>
      </c>
      <c r="Z56" s="154">
        <v>251.595</v>
      </c>
      <c r="AA56" s="154">
        <v>116.065</v>
      </c>
      <c r="AB56" s="154">
        <v>70.181000000000012</v>
      </c>
      <c r="AC56" s="154">
        <v>81.010000000000019</v>
      </c>
      <c r="AD56" s="119">
        <v>130.5</v>
      </c>
      <c r="AE56" s="52">
        <f t="shared" si="75"/>
        <v>0.61091223305764686</v>
      </c>
      <c r="AG56" s="125">
        <f t="shared" si="72"/>
        <v>5.7602919375071266</v>
      </c>
      <c r="AH56" s="157">
        <f t="shared" si="72"/>
        <v>3.9711647580728346</v>
      </c>
      <c r="AI56" s="157">
        <f t="shared" si="72"/>
        <v>1.8513680610365695</v>
      </c>
      <c r="AJ56" s="157">
        <f t="shared" si="72"/>
        <v>5.3728956646968253</v>
      </c>
      <c r="AK56" s="157">
        <f t="shared" si="72"/>
        <v>28.036144578313255</v>
      </c>
      <c r="AL56" s="157">
        <f t="shared" si="72"/>
        <v>3.4592841163310957</v>
      </c>
      <c r="AM56" s="157">
        <f t="shared" si="72"/>
        <v>1.1073569008946409</v>
      </c>
      <c r="AN56" s="157">
        <f t="shared" si="72"/>
        <v>8.3081407240744571</v>
      </c>
      <c r="AO56" s="157">
        <f t="shared" si="72"/>
        <v>6.629818967561727</v>
      </c>
      <c r="AP56" s="157">
        <f t="shared" si="72"/>
        <v>5.6594987322020671</v>
      </c>
      <c r="AQ56" s="157">
        <f t="shared" si="72"/>
        <v>9.3004240657301924</v>
      </c>
      <c r="AR56" s="157">
        <f t="shared" si="72"/>
        <v>10</v>
      </c>
      <c r="AS56" s="157">
        <f t="shared" si="76"/>
        <v>10</v>
      </c>
      <c r="AT56" s="52">
        <f t="shared" si="73"/>
        <v>0</v>
      </c>
      <c r="AV56" s="105"/>
      <c r="AW56" s="105"/>
    </row>
    <row r="57" spans="1:49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19">
        <v>309.06000000000006</v>
      </c>
      <c r="O57" s="52">
        <f t="shared" si="74"/>
        <v>2.3865877712031569</v>
      </c>
      <c r="Q57" s="109" t="s">
        <v>79</v>
      </c>
      <c r="R57" s="19">
        <v>101.88200000000002</v>
      </c>
      <c r="S57" s="154">
        <v>208.25</v>
      </c>
      <c r="T57" s="154">
        <v>120.58900000000001</v>
      </c>
      <c r="U57" s="154">
        <v>63.236000000000004</v>
      </c>
      <c r="V57" s="154">
        <v>133.27200000000002</v>
      </c>
      <c r="W57" s="154">
        <v>88.903999999999996</v>
      </c>
      <c r="X57" s="154">
        <v>66.512999999999991</v>
      </c>
      <c r="Y57" s="154">
        <v>161.839</v>
      </c>
      <c r="Z57" s="154">
        <v>69.402000000000001</v>
      </c>
      <c r="AA57" s="154">
        <v>109.84300000000002</v>
      </c>
      <c r="AB57" s="154">
        <v>111.27</v>
      </c>
      <c r="AC57" s="154">
        <v>91.259999999999991</v>
      </c>
      <c r="AD57" s="119">
        <v>309.06000000000006</v>
      </c>
      <c r="AE57" s="52">
        <f t="shared" si="75"/>
        <v>2.3865877712031569</v>
      </c>
      <c r="AG57" s="125">
        <f t="shared" si="72"/>
        <v>3.3602242744063329</v>
      </c>
      <c r="AH57" s="157">
        <f t="shared" si="72"/>
        <v>8.6770833333333339</v>
      </c>
      <c r="AI57" s="157">
        <f t="shared" si="72"/>
        <v>4.960264900662251</v>
      </c>
      <c r="AJ57" s="157">
        <f t="shared" si="72"/>
        <v>2.6307775512751173</v>
      </c>
      <c r="AK57" s="157">
        <f t="shared" si="72"/>
        <v>9.8741942653923065</v>
      </c>
      <c r="AL57" s="157">
        <f t="shared" si="72"/>
        <v>2.636536180308422</v>
      </c>
      <c r="AM57" s="157">
        <f t="shared" si="72"/>
        <v>7.8259795270031765</v>
      </c>
      <c r="AN57" s="157">
        <f t="shared" si="72"/>
        <v>9.4114328913700831</v>
      </c>
      <c r="AO57" s="157">
        <f t="shared" si="72"/>
        <v>16.453769559032718</v>
      </c>
      <c r="AP57" s="157">
        <f t="shared" si="72"/>
        <v>6.2131907913343545</v>
      </c>
      <c r="AQ57" s="157">
        <f t="shared" si="72"/>
        <v>3.8524391510577165</v>
      </c>
      <c r="AR57" s="157">
        <f t="shared" si="72"/>
        <v>10</v>
      </c>
      <c r="AS57" s="157">
        <f t="shared" si="76"/>
        <v>10</v>
      </c>
      <c r="AT57" s="52">
        <f t="shared" ref="AT57" si="77">IF(AS57="","",(AS57-AR57)/AR57)</f>
        <v>0</v>
      </c>
      <c r="AV57" s="105"/>
      <c r="AW57" s="105"/>
    </row>
    <row r="58" spans="1:49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19">
        <v>223.49000000000015</v>
      </c>
      <c r="O58" s="52">
        <f t="shared" si="74"/>
        <v>3.5797131147541021</v>
      </c>
      <c r="Q58" s="109" t="s">
        <v>80</v>
      </c>
      <c r="R58" s="19">
        <v>248.68200000000002</v>
      </c>
      <c r="S58" s="154">
        <v>13.135</v>
      </c>
      <c r="T58" s="154">
        <v>170.39499999999998</v>
      </c>
      <c r="U58" s="154">
        <v>85.355999999999995</v>
      </c>
      <c r="V58" s="154">
        <v>57.158000000000001</v>
      </c>
      <c r="W58" s="154">
        <v>62.073999999999998</v>
      </c>
      <c r="X58" s="154">
        <v>182.14699999999996</v>
      </c>
      <c r="Y58" s="154">
        <v>90.742000000000004</v>
      </c>
      <c r="Z58" s="154">
        <v>92.774000000000001</v>
      </c>
      <c r="AA58" s="154">
        <v>20.315999999999999</v>
      </c>
      <c r="AB58" s="154">
        <v>52.984999999999999</v>
      </c>
      <c r="AC58" s="154">
        <v>48.8</v>
      </c>
      <c r="AD58" s="119">
        <v>223.49000000000015</v>
      </c>
      <c r="AE58" s="52">
        <f t="shared" si="75"/>
        <v>3.5797131147541021</v>
      </c>
      <c r="AG58" s="125">
        <f t="shared" si="72"/>
        <v>3.3921512460613008</v>
      </c>
      <c r="AH58" s="157">
        <f t="shared" si="72"/>
        <v>6.9131578947368419</v>
      </c>
      <c r="AI58" s="157">
        <f t="shared" si="72"/>
        <v>2.1921112554836548</v>
      </c>
      <c r="AJ58" s="157">
        <f t="shared" si="72"/>
        <v>4.2767812406052705</v>
      </c>
      <c r="AK58" s="157">
        <f t="shared" si="72"/>
        <v>5.0834222696549265</v>
      </c>
      <c r="AL58" s="157">
        <f t="shared" si="72"/>
        <v>1.8476054409619906</v>
      </c>
      <c r="AM58" s="157">
        <f t="shared" si="72"/>
        <v>8.7185046907907306</v>
      </c>
      <c r="AN58" s="157">
        <f t="shared" si="72"/>
        <v>5.8071163445539478</v>
      </c>
      <c r="AO58" s="157">
        <f t="shared" si="72"/>
        <v>8.9845051326748013</v>
      </c>
      <c r="AP58" s="157">
        <f t="shared" si="72"/>
        <v>69.814432989690744</v>
      </c>
      <c r="AQ58" s="157">
        <f t="shared" si="72"/>
        <v>10.103928299008389</v>
      </c>
      <c r="AR58" s="157">
        <f t="shared" si="72"/>
        <v>10</v>
      </c>
      <c r="AS58" s="157">
        <f t="shared" ref="AS58" si="78">(AD58/N58)*10</f>
        <v>10</v>
      </c>
      <c r="AT58" s="52">
        <f t="shared" ref="AT58" si="79">IF(AS58="","",(AS58-AR58)/AR58)</f>
        <v>0</v>
      </c>
      <c r="AV58" s="105"/>
      <c r="AW58" s="105"/>
    </row>
    <row r="59" spans="1:49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19"/>
      <c r="O59" s="52" t="str">
        <f t="shared" si="74"/>
        <v/>
      </c>
      <c r="Q59" s="109" t="s">
        <v>81</v>
      </c>
      <c r="R59" s="19">
        <v>26.283999999999999</v>
      </c>
      <c r="S59" s="154">
        <v>140.136</v>
      </c>
      <c r="T59" s="154">
        <v>62.427000000000007</v>
      </c>
      <c r="U59" s="154">
        <v>148.22899999999998</v>
      </c>
      <c r="V59" s="154">
        <v>99.02600000000001</v>
      </c>
      <c r="W59" s="154">
        <v>189.15099999999995</v>
      </c>
      <c r="X59" s="154">
        <v>114.91000000000001</v>
      </c>
      <c r="Y59" s="154">
        <v>15.391</v>
      </c>
      <c r="Z59" s="154">
        <v>141.86099999999999</v>
      </c>
      <c r="AA59" s="154">
        <v>88.779999999999987</v>
      </c>
      <c r="AB59" s="154">
        <v>72.782000000000011</v>
      </c>
      <c r="AC59" s="154">
        <v>357.8900000000001</v>
      </c>
      <c r="AD59" s="119"/>
      <c r="AE59" s="52" t="str">
        <f t="shared" si="75"/>
        <v/>
      </c>
      <c r="AG59" s="125">
        <f t="shared" si="72"/>
        <v>3.485479379392654</v>
      </c>
      <c r="AH59" s="157">
        <f t="shared" si="72"/>
        <v>6.9185880029622302</v>
      </c>
      <c r="AI59" s="157">
        <f t="shared" si="72"/>
        <v>4.9439296745070092</v>
      </c>
      <c r="AJ59" s="157">
        <f t="shared" si="72"/>
        <v>7.6914176006641757</v>
      </c>
      <c r="AK59" s="157">
        <f t="shared" si="72"/>
        <v>5.3903434761308588</v>
      </c>
      <c r="AL59" s="157">
        <f t="shared" si="72"/>
        <v>3.7363160493827152</v>
      </c>
      <c r="AM59" s="157">
        <f t="shared" si="72"/>
        <v>4.120262469073829</v>
      </c>
      <c r="AN59" s="157">
        <f t="shared" si="72"/>
        <v>59.42471042471044</v>
      </c>
      <c r="AO59" s="157">
        <f t="shared" si="72"/>
        <v>4.9669479359966386</v>
      </c>
      <c r="AP59" s="157">
        <f t="shared" si="72"/>
        <v>27.640099626400993</v>
      </c>
      <c r="AQ59" s="157">
        <f t="shared" si="72"/>
        <v>6.7018416206261495</v>
      </c>
      <c r="AR59" s="157">
        <f t="shared" si="72"/>
        <v>10</v>
      </c>
      <c r="AS59" s="157"/>
      <c r="AT59" s="52"/>
      <c r="AV59" s="105"/>
      <c r="AW59" s="105"/>
    </row>
    <row r="60" spans="1:49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19"/>
      <c r="O60" s="52" t="str">
        <f t="shared" si="74"/>
        <v/>
      </c>
      <c r="Q60" s="109" t="s">
        <v>82</v>
      </c>
      <c r="R60" s="19">
        <v>80.941000000000003</v>
      </c>
      <c r="S60" s="154">
        <v>133.739</v>
      </c>
      <c r="T60" s="154">
        <v>0.89600000000000013</v>
      </c>
      <c r="U60" s="154">
        <v>99.911000000000001</v>
      </c>
      <c r="V60" s="154">
        <v>62.055999999999997</v>
      </c>
      <c r="W60" s="154">
        <v>42.978000000000009</v>
      </c>
      <c r="X60" s="154">
        <v>73.328000000000003</v>
      </c>
      <c r="Y60" s="154">
        <v>7.7379999999999995</v>
      </c>
      <c r="Z60" s="154">
        <v>45.496000000000002</v>
      </c>
      <c r="AA60" s="154">
        <v>116.032</v>
      </c>
      <c r="AB60" s="154">
        <v>123.81899999999997</v>
      </c>
      <c r="AC60" s="154">
        <v>162.12</v>
      </c>
      <c r="AD60" s="119"/>
      <c r="AE60" s="52" t="str">
        <f t="shared" si="75"/>
        <v/>
      </c>
      <c r="AG60" s="125">
        <f t="shared" si="72"/>
        <v>3.3624543037554004</v>
      </c>
      <c r="AH60" s="157">
        <f t="shared" si="72"/>
        <v>4.4061213059664608</v>
      </c>
      <c r="AI60" s="157">
        <f t="shared" si="72"/>
        <v>6.4000000000000012</v>
      </c>
      <c r="AJ60" s="157">
        <f t="shared" si="72"/>
        <v>5.0130958354239841</v>
      </c>
      <c r="AK60" s="157">
        <f t="shared" si="72"/>
        <v>3.816247463255642</v>
      </c>
      <c r="AL60" s="157">
        <f t="shared" si="72"/>
        <v>1.6204049315688276</v>
      </c>
      <c r="AM60" s="157">
        <f t="shared" si="72"/>
        <v>9.7914274268927759</v>
      </c>
      <c r="AN60" s="157">
        <f t="shared" si="72"/>
        <v>28.659259259259258</v>
      </c>
      <c r="AO60" s="157">
        <f t="shared" si="72"/>
        <v>1.8691097325500186</v>
      </c>
      <c r="AP60" s="157">
        <f t="shared" si="72"/>
        <v>7.1277105473309144</v>
      </c>
      <c r="AQ60" s="157">
        <f t="shared" si="72"/>
        <v>7.5646994134897314</v>
      </c>
      <c r="AR60" s="157">
        <f t="shared" si="72"/>
        <v>10</v>
      </c>
      <c r="AS60" s="157"/>
      <c r="AT60" s="52"/>
      <c r="AV60" s="105"/>
      <c r="AW60" s="105"/>
    </row>
    <row r="61" spans="1:49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19"/>
      <c r="O61" s="52" t="str">
        <f t="shared" si="74"/>
        <v/>
      </c>
      <c r="Q61" s="109" t="s">
        <v>83</v>
      </c>
      <c r="R61" s="19">
        <v>62.047999999999995</v>
      </c>
      <c r="S61" s="154">
        <v>49.418999999999997</v>
      </c>
      <c r="T61" s="154">
        <v>115.30700000000002</v>
      </c>
      <c r="U61" s="154">
        <v>48.548999999999999</v>
      </c>
      <c r="V61" s="154">
        <v>60.350999999999999</v>
      </c>
      <c r="W61" s="154">
        <v>250.62000000000003</v>
      </c>
      <c r="X61" s="154">
        <v>66.029999999999987</v>
      </c>
      <c r="Y61" s="154">
        <v>58.631000000000007</v>
      </c>
      <c r="Z61" s="154">
        <v>111.59399999999999</v>
      </c>
      <c r="AA61" s="154">
        <v>193.00300000000004</v>
      </c>
      <c r="AB61" s="154">
        <v>285.58600000000001</v>
      </c>
      <c r="AC61" s="154">
        <v>287.72999999999973</v>
      </c>
      <c r="AD61" s="119"/>
      <c r="AE61" s="52" t="str">
        <f t="shared" si="75"/>
        <v/>
      </c>
      <c r="AG61" s="125">
        <f t="shared" si="72"/>
        <v>4.6122054560321102</v>
      </c>
      <c r="AH61" s="157">
        <f t="shared" si="72"/>
        <v>2.7942440348298092</v>
      </c>
      <c r="AI61" s="157">
        <f t="shared" ref="AI61:AR63" si="80">IF(T61="","",(T61/D61)*10)</f>
        <v>5.6581284655773123</v>
      </c>
      <c r="AJ61" s="157">
        <f t="shared" si="80"/>
        <v>6.3913902053712492</v>
      </c>
      <c r="AK61" s="157">
        <f t="shared" si="80"/>
        <v>6.9560857538035954</v>
      </c>
      <c r="AL61" s="157">
        <f t="shared" si="80"/>
        <v>7.400561051232839</v>
      </c>
      <c r="AM61" s="157">
        <f t="shared" si="80"/>
        <v>6.129211918685602</v>
      </c>
      <c r="AN61" s="157">
        <f t="shared" si="80"/>
        <v>3.0930048533445875</v>
      </c>
      <c r="AO61" s="157">
        <f t="shared" si="80"/>
        <v>6.8194817892935706</v>
      </c>
      <c r="AP61" s="157">
        <f t="shared" si="80"/>
        <v>16.76100738167608</v>
      </c>
      <c r="AQ61" s="157">
        <f t="shared" si="80"/>
        <v>10.166459008223278</v>
      </c>
      <c r="AR61" s="157">
        <f t="shared" si="80"/>
        <v>10</v>
      </c>
      <c r="AS61" s="157"/>
      <c r="AT61" s="52"/>
      <c r="AV61" s="105"/>
      <c r="AW61" s="105"/>
    </row>
    <row r="62" spans="1:49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23"/>
      <c r="O62" s="52" t="str">
        <f t="shared" si="74"/>
        <v/>
      </c>
      <c r="Q62" s="110" t="s">
        <v>84</v>
      </c>
      <c r="R62" s="19">
        <v>30.416</v>
      </c>
      <c r="S62" s="154">
        <v>47.312999999999995</v>
      </c>
      <c r="T62" s="154">
        <v>23.595999999999997</v>
      </c>
      <c r="U62" s="154">
        <v>78.717000000000013</v>
      </c>
      <c r="V62" s="154">
        <v>56.821999999999996</v>
      </c>
      <c r="W62" s="154">
        <v>94.972999999999999</v>
      </c>
      <c r="X62" s="154">
        <v>72.218000000000018</v>
      </c>
      <c r="Y62" s="154">
        <v>81.169000000000011</v>
      </c>
      <c r="Z62" s="154">
        <v>81.001999999999995</v>
      </c>
      <c r="AA62" s="154">
        <v>103.39299999999999</v>
      </c>
      <c r="AB62" s="154">
        <v>78.418999999999969</v>
      </c>
      <c r="AC62" s="154">
        <v>71.05</v>
      </c>
      <c r="AD62" s="119"/>
      <c r="AE62" s="52" t="str">
        <f t="shared" si="75"/>
        <v/>
      </c>
      <c r="AG62" s="125">
        <f t="shared" si="72"/>
        <v>3.2621192621192625</v>
      </c>
      <c r="AH62" s="157">
        <f t="shared" si="72"/>
        <v>3.8014623172103477</v>
      </c>
      <c r="AI62" s="157">
        <f t="shared" si="80"/>
        <v>2.0859264497878356</v>
      </c>
      <c r="AJ62" s="157">
        <f t="shared" si="80"/>
        <v>7.1192005064664921</v>
      </c>
      <c r="AK62" s="157">
        <f t="shared" si="80"/>
        <v>7.7881030701754375</v>
      </c>
      <c r="AL62" s="157">
        <f t="shared" si="80"/>
        <v>4.5561525545694419</v>
      </c>
      <c r="AM62" s="157">
        <f t="shared" si="80"/>
        <v>8.2780834479596539</v>
      </c>
      <c r="AN62" s="157">
        <f t="shared" si="80"/>
        <v>7.588015331401329</v>
      </c>
      <c r="AO62" s="157">
        <f t="shared" si="80"/>
        <v>7.0216712898751732</v>
      </c>
      <c r="AP62" s="157">
        <f t="shared" si="80"/>
        <v>6.3237308868501527</v>
      </c>
      <c r="AQ62" s="157">
        <f t="shared" si="80"/>
        <v>5.4186705362078502</v>
      </c>
      <c r="AR62" s="157">
        <f t="shared" si="80"/>
        <v>10</v>
      </c>
      <c r="AS62" s="157"/>
      <c r="AT62" s="52"/>
      <c r="AV62" s="105"/>
      <c r="AW62" s="105"/>
    </row>
    <row r="63" spans="1:49" ht="20.100000000000001" customHeight="1" thickBot="1" x14ac:dyDescent="0.3">
      <c r="A63" s="35" t="str">
        <f>A19</f>
        <v>jan-ago</v>
      </c>
      <c r="B63" s="308">
        <f>SUM(B51:B58)</f>
        <v>2199.6600000000003</v>
      </c>
      <c r="C63" s="168">
        <f t="shared" ref="C63:N63" si="81">SUM(C51:C58)</f>
        <v>1766.5700000000002</v>
      </c>
      <c r="D63" s="168">
        <f t="shared" si="81"/>
        <v>2648.6099999999997</v>
      </c>
      <c r="E63" s="168">
        <f t="shared" si="81"/>
        <v>2658.0999999999995</v>
      </c>
      <c r="F63" s="168">
        <f t="shared" si="81"/>
        <v>2081.7999999999997</v>
      </c>
      <c r="G63" s="168">
        <f t="shared" si="81"/>
        <v>1700.97</v>
      </c>
      <c r="H63" s="168">
        <f t="shared" si="81"/>
        <v>1741.11</v>
      </c>
      <c r="I63" s="168">
        <f t="shared" si="81"/>
        <v>1142.0500000000002</v>
      </c>
      <c r="J63" s="168">
        <f t="shared" si="81"/>
        <v>1199.67</v>
      </c>
      <c r="K63" s="168">
        <f t="shared" si="81"/>
        <v>1398.8999999999999</v>
      </c>
      <c r="L63" s="168">
        <f t="shared" si="81"/>
        <v>1201.32</v>
      </c>
      <c r="M63" s="168">
        <f t="shared" si="81"/>
        <v>1149.9199999999998</v>
      </c>
      <c r="N63" s="305">
        <f t="shared" si="81"/>
        <v>1874.12</v>
      </c>
      <c r="O63" s="61">
        <f t="shared" si="74"/>
        <v>0.62978294142201208</v>
      </c>
      <c r="Q63" s="109"/>
      <c r="R63" s="308">
        <f>SUM(R51:R58)</f>
        <v>699.74700000000007</v>
      </c>
      <c r="S63" s="168">
        <f t="shared" ref="S63:AD63" si="82">SUM(S51:S58)</f>
        <v>799.74199999999996</v>
      </c>
      <c r="T63" s="168">
        <f t="shared" si="82"/>
        <v>820.51100000000008</v>
      </c>
      <c r="U63" s="168">
        <f t="shared" si="82"/>
        <v>654.66</v>
      </c>
      <c r="V63" s="168">
        <f t="shared" si="82"/>
        <v>731.76499999999999</v>
      </c>
      <c r="W63" s="168">
        <f t="shared" si="82"/>
        <v>605.4799999999999</v>
      </c>
      <c r="X63" s="168">
        <f t="shared" si="82"/>
        <v>795.06399999999996</v>
      </c>
      <c r="Y63" s="168">
        <f t="shared" si="82"/>
        <v>864.27099999999996</v>
      </c>
      <c r="Z63" s="168">
        <f t="shared" si="82"/>
        <v>942.71100000000013</v>
      </c>
      <c r="AA63" s="168">
        <f t="shared" si="82"/>
        <v>962.66699999999992</v>
      </c>
      <c r="AB63" s="168">
        <f t="shared" si="82"/>
        <v>1347.4839999999999</v>
      </c>
      <c r="AC63" s="168">
        <f t="shared" si="82"/>
        <v>1149.9199999999998</v>
      </c>
      <c r="AD63" s="305">
        <f t="shared" si="82"/>
        <v>1874.12</v>
      </c>
      <c r="AE63" s="61">
        <f t="shared" si="75"/>
        <v>0.62978294142201208</v>
      </c>
      <c r="AG63" s="172">
        <f t="shared" si="72"/>
        <v>3.1811598156078662</v>
      </c>
      <c r="AH63" s="173">
        <f t="shared" si="72"/>
        <v>4.5270892180892908</v>
      </c>
      <c r="AI63" s="173">
        <f t="shared" si="80"/>
        <v>3.097892857008016</v>
      </c>
      <c r="AJ63" s="173">
        <f t="shared" si="80"/>
        <v>2.4628870245664198</v>
      </c>
      <c r="AK63" s="173">
        <f t="shared" si="80"/>
        <v>3.5150590834854456</v>
      </c>
      <c r="AL63" s="173">
        <f t="shared" si="80"/>
        <v>3.5596159838209958</v>
      </c>
      <c r="AM63" s="173">
        <f t="shared" si="80"/>
        <v>4.5664202721252529</v>
      </c>
      <c r="AN63" s="173">
        <f t="shared" si="80"/>
        <v>7.5677159493892541</v>
      </c>
      <c r="AO63" s="173">
        <f t="shared" si="80"/>
        <v>7.8580859736427522</v>
      </c>
      <c r="AP63" s="173">
        <f t="shared" si="80"/>
        <v>6.8815998284366291</v>
      </c>
      <c r="AQ63" s="173">
        <f t="shared" si="80"/>
        <v>11.21669496886758</v>
      </c>
      <c r="AR63" s="173">
        <f t="shared" si="80"/>
        <v>10</v>
      </c>
      <c r="AS63" s="173">
        <f>IF(AD63="","",(AD63/N63)*10)</f>
        <v>10</v>
      </c>
      <c r="AT63" s="61">
        <f t="shared" ref="AT63:AT67" si="83">IF(AS63="","",(AS63-AR63)/AR63)</f>
        <v>0</v>
      </c>
      <c r="AV63" s="105"/>
      <c r="AW63" s="105"/>
    </row>
    <row r="64" spans="1:49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N64" si="84">SUM(E51:E53)</f>
        <v>1578.6399999999999</v>
      </c>
      <c r="F64" s="154">
        <f t="shared" si="84"/>
        <v>623.19000000000005</v>
      </c>
      <c r="G64" s="154">
        <f t="shared" si="84"/>
        <v>256.62</v>
      </c>
      <c r="H64" s="154">
        <f t="shared" si="84"/>
        <v>278.10999999999996</v>
      </c>
      <c r="I64" s="154">
        <f t="shared" si="84"/>
        <v>682.05000000000007</v>
      </c>
      <c r="J64" s="154">
        <f t="shared" si="84"/>
        <v>363.4</v>
      </c>
      <c r="K64" s="154">
        <f t="shared" si="84"/>
        <v>324.84000000000003</v>
      </c>
      <c r="L64" s="154">
        <f t="shared" si="84"/>
        <v>666.59</v>
      </c>
      <c r="M64" s="154">
        <f t="shared" si="84"/>
        <v>423.11999999999995</v>
      </c>
      <c r="N64" s="154">
        <f t="shared" si="84"/>
        <v>618.80999999999983</v>
      </c>
      <c r="O64" s="61">
        <f t="shared" si="74"/>
        <v>0.46249290981281882</v>
      </c>
      <c r="Q64" s="108" t="s">
        <v>85</v>
      </c>
      <c r="R64" s="19">
        <f>SUM(R51:R53)</f>
        <v>176.74100000000001</v>
      </c>
      <c r="S64" s="154">
        <f t="shared" ref="S64:AD65" si="85">SUM(S51:S53)</f>
        <v>391.447</v>
      </c>
      <c r="T64" s="154">
        <f t="shared" si="85"/>
        <v>211.98399999999998</v>
      </c>
      <c r="U64" s="154">
        <f t="shared" si="85"/>
        <v>232.916</v>
      </c>
      <c r="V64" s="154">
        <f t="shared" si="85"/>
        <v>266.57599999999996</v>
      </c>
      <c r="W64" s="154">
        <f t="shared" si="85"/>
        <v>129.57999999999998</v>
      </c>
      <c r="X64" s="154">
        <f t="shared" si="85"/>
        <v>229.95</v>
      </c>
      <c r="Y64" s="154">
        <f t="shared" si="85"/>
        <v>393.07100000000003</v>
      </c>
      <c r="Z64" s="154">
        <f t="shared" si="85"/>
        <v>307.45100000000002</v>
      </c>
      <c r="AA64" s="154">
        <f t="shared" si="85"/>
        <v>425.43199999999996</v>
      </c>
      <c r="AB64" s="154">
        <f t="shared" si="85"/>
        <v>1032.018</v>
      </c>
      <c r="AC64" s="154">
        <f t="shared" si="85"/>
        <v>423.11999999999995</v>
      </c>
      <c r="AD64" s="154">
        <f t="shared" si="85"/>
        <v>618.80999999999983</v>
      </c>
      <c r="AE64" s="61">
        <f t="shared" si="75"/>
        <v>0.46249290981281882</v>
      </c>
      <c r="AG64" s="124">
        <f t="shared" si="72"/>
        <v>3.4598790204177519</v>
      </c>
      <c r="AH64" s="156">
        <f t="shared" si="72"/>
        <v>3.819777710555333</v>
      </c>
      <c r="AI64" s="156">
        <f t="shared" si="72"/>
        <v>4.7040653293094268</v>
      </c>
      <c r="AJ64" s="156">
        <f t="shared" si="72"/>
        <v>1.4754218821263874</v>
      </c>
      <c r="AK64" s="156">
        <f t="shared" si="72"/>
        <v>4.2776039410131732</v>
      </c>
      <c r="AL64" s="156">
        <f t="shared" si="72"/>
        <v>5.0494895175746235</v>
      </c>
      <c r="AM64" s="156">
        <f t="shared" si="72"/>
        <v>8.2683110999244906</v>
      </c>
      <c r="AN64" s="156">
        <f t="shared" si="72"/>
        <v>5.7630818854922659</v>
      </c>
      <c r="AO64" s="156">
        <f t="shared" si="72"/>
        <v>8.4604017611447464</v>
      </c>
      <c r="AP64" s="156">
        <f t="shared" si="72"/>
        <v>13.096662972540326</v>
      </c>
      <c r="AQ64" s="156">
        <f t="shared" si="72"/>
        <v>15.482050435800117</v>
      </c>
      <c r="AR64" s="156">
        <f t="shared" si="72"/>
        <v>10</v>
      </c>
      <c r="AS64" s="156">
        <f t="shared" si="72"/>
        <v>10</v>
      </c>
      <c r="AT64" s="61">
        <f t="shared" si="83"/>
        <v>0</v>
      </c>
    </row>
    <row r="65" spans="1:46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M65" si="86">SUM(E54:E56)</f>
        <v>639.50999999999988</v>
      </c>
      <c r="F65" s="154">
        <f t="shared" si="86"/>
        <v>1211.1999999999998</v>
      </c>
      <c r="G65" s="154">
        <f t="shared" si="86"/>
        <v>771.18000000000006</v>
      </c>
      <c r="H65" s="154">
        <f t="shared" si="86"/>
        <v>1169.0899999999999</v>
      </c>
      <c r="I65" s="154">
        <f t="shared" si="86"/>
        <v>131.77999999999997</v>
      </c>
      <c r="J65" s="154">
        <f t="shared" si="86"/>
        <v>690.83</v>
      </c>
      <c r="K65" s="154">
        <f t="shared" si="86"/>
        <v>894.35999999999967</v>
      </c>
      <c r="L65" s="154">
        <f t="shared" si="86"/>
        <v>193.45999999999995</v>
      </c>
      <c r="M65" s="154">
        <f t="shared" si="86"/>
        <v>586.74</v>
      </c>
      <c r="N65" s="154">
        <f>IF(N56="","",SUM(N54:N56))</f>
        <v>722.75999999999988</v>
      </c>
      <c r="O65" s="52">
        <f t="shared" si="74"/>
        <v>0.23182329481542058</v>
      </c>
      <c r="Q65" s="109" t="s">
        <v>86</v>
      </c>
      <c r="R65" s="19">
        <f>SUM(R54:R56)</f>
        <v>172.44200000000001</v>
      </c>
      <c r="S65" s="154">
        <f t="shared" ref="S65:AC65" si="87">SUM(S54:S56)</f>
        <v>186.90999999999997</v>
      </c>
      <c r="T65" s="154">
        <f t="shared" si="87"/>
        <v>317.54300000000001</v>
      </c>
      <c r="U65" s="154">
        <f t="shared" si="87"/>
        <v>273.15200000000004</v>
      </c>
      <c r="V65" s="154">
        <f t="shared" si="87"/>
        <v>274.7589999999999</v>
      </c>
      <c r="W65" s="154">
        <f t="shared" si="87"/>
        <v>324.92199999999997</v>
      </c>
      <c r="X65" s="154">
        <f t="shared" si="87"/>
        <v>316.45400000000001</v>
      </c>
      <c r="Y65" s="154">
        <f t="shared" si="87"/>
        <v>218.61900000000003</v>
      </c>
      <c r="Z65" s="154">
        <f t="shared" si="87"/>
        <v>473.084</v>
      </c>
      <c r="AA65" s="154">
        <f t="shared" si="87"/>
        <v>407.07599999999996</v>
      </c>
      <c r="AB65" s="154">
        <f t="shared" si="87"/>
        <v>151.21100000000001</v>
      </c>
      <c r="AC65" s="154">
        <f t="shared" si="87"/>
        <v>586.74</v>
      </c>
      <c r="AD65" s="154">
        <f t="shared" si="85"/>
        <v>539.46999999999969</v>
      </c>
      <c r="AE65" s="52">
        <f t="shared" ref="AE65" si="88">IF(AD65="","",(AD65-AC65)/AC65)</f>
        <v>-8.0563793162218914E-2</v>
      </c>
      <c r="AG65" s="125">
        <f t="shared" si="72"/>
        <v>2.6427082694783306</v>
      </c>
      <c r="AH65" s="157">
        <f t="shared" si="72"/>
        <v>3.8715356891337658</v>
      </c>
      <c r="AI65" s="157">
        <f t="shared" si="72"/>
        <v>2.6966413315782778</v>
      </c>
      <c r="AJ65" s="157">
        <f t="shared" si="72"/>
        <v>4.2712701912401698</v>
      </c>
      <c r="AK65" s="157">
        <f t="shared" si="72"/>
        <v>2.2684857992073972</v>
      </c>
      <c r="AL65" s="157">
        <f t="shared" si="72"/>
        <v>4.2133094737934069</v>
      </c>
      <c r="AM65" s="157">
        <f t="shared" si="72"/>
        <v>2.7068403630173901</v>
      </c>
      <c r="AN65" s="157">
        <f t="shared" si="72"/>
        <v>16.589694946122332</v>
      </c>
      <c r="AO65" s="157">
        <f t="shared" si="72"/>
        <v>6.8480523428339826</v>
      </c>
      <c r="AP65" s="157">
        <f t="shared" si="72"/>
        <v>4.5515899637729786</v>
      </c>
      <c r="AQ65" s="157">
        <f t="shared" si="72"/>
        <v>7.8161377028843191</v>
      </c>
      <c r="AR65" s="157">
        <f t="shared" si="72"/>
        <v>10</v>
      </c>
      <c r="AS65" s="157">
        <f t="shared" ref="AS65" si="89">(AD65/N65)*10</f>
        <v>7.4640267862084198</v>
      </c>
      <c r="AT65" s="52">
        <f t="shared" ref="AT65" si="90">IF(AS65="","",(AS65-AR65)/AR65)</f>
        <v>-0.25359732137915802</v>
      </c>
    </row>
    <row r="66" spans="1:46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M66" si="91">SUM(E57:E59)</f>
        <v>632.67000000000007</v>
      </c>
      <c r="F66" s="154">
        <f t="shared" si="91"/>
        <v>431.12000000000012</v>
      </c>
      <c r="G66" s="154">
        <f t="shared" si="91"/>
        <v>1179.42</v>
      </c>
      <c r="H66" s="154">
        <f t="shared" si="91"/>
        <v>572.79999999999995</v>
      </c>
      <c r="I66" s="154">
        <f t="shared" si="91"/>
        <v>330.81000000000006</v>
      </c>
      <c r="J66" s="154">
        <f t="shared" si="91"/>
        <v>431.05</v>
      </c>
      <c r="K66" s="154">
        <f t="shared" si="91"/>
        <v>211.81999999999996</v>
      </c>
      <c r="L66" s="154">
        <f t="shared" si="91"/>
        <v>449.86999999999995</v>
      </c>
      <c r="M66" s="154">
        <f t="shared" si="91"/>
        <v>497.9500000000001</v>
      </c>
      <c r="N66" s="154" t="str">
        <f>IF(N59="","",SUM(N57:N59))</f>
        <v/>
      </c>
      <c r="O66" s="52" t="str">
        <f t="shared" si="74"/>
        <v/>
      </c>
      <c r="Q66" s="109" t="s">
        <v>87</v>
      </c>
      <c r="R66" s="19">
        <f>SUM(R57:R59)</f>
        <v>376.84800000000001</v>
      </c>
      <c r="S66" s="154">
        <f t="shared" ref="S66:AC66" si="92">SUM(S57:S59)</f>
        <v>361.52099999999996</v>
      </c>
      <c r="T66" s="154">
        <f t="shared" si="92"/>
        <v>353.411</v>
      </c>
      <c r="U66" s="154">
        <f t="shared" si="92"/>
        <v>296.82099999999997</v>
      </c>
      <c r="V66" s="154">
        <f t="shared" si="92"/>
        <v>289.45600000000002</v>
      </c>
      <c r="W66" s="154">
        <f t="shared" si="92"/>
        <v>340.12899999999996</v>
      </c>
      <c r="X66" s="154">
        <f t="shared" si="92"/>
        <v>363.57</v>
      </c>
      <c r="Y66" s="154">
        <f t="shared" si="92"/>
        <v>267.97200000000004</v>
      </c>
      <c r="Z66" s="154">
        <f t="shared" si="92"/>
        <v>304.03699999999998</v>
      </c>
      <c r="AA66" s="154">
        <f t="shared" si="92"/>
        <v>218.93900000000002</v>
      </c>
      <c r="AB66" s="154">
        <f t="shared" si="92"/>
        <v>237.03700000000001</v>
      </c>
      <c r="AC66" s="154">
        <f t="shared" si="92"/>
        <v>497.9500000000001</v>
      </c>
      <c r="AD66" s="154" t="str">
        <f>IF(AD59="","",SUM(AD57:AD59))</f>
        <v/>
      </c>
      <c r="AE66" s="52"/>
      <c r="AG66" s="125">
        <f t="shared" si="72"/>
        <v>3.3897744036268125</v>
      </c>
      <c r="AH66" s="157">
        <f t="shared" si="72"/>
        <v>7.8327591810204735</v>
      </c>
      <c r="AI66" s="157">
        <f t="shared" si="72"/>
        <v>3.0820099590996692</v>
      </c>
      <c r="AJ66" s="157">
        <f t="shared" si="72"/>
        <v>4.691561161426967</v>
      </c>
      <c r="AK66" s="157">
        <f t="shared" si="72"/>
        <v>6.7140471330488012</v>
      </c>
      <c r="AL66" s="157">
        <f t="shared" si="72"/>
        <v>2.883866646317681</v>
      </c>
      <c r="AM66" s="157">
        <f t="shared" si="72"/>
        <v>6.3472416201117321</v>
      </c>
      <c r="AN66" s="157">
        <f t="shared" si="72"/>
        <v>8.1004806384329378</v>
      </c>
      <c r="AO66" s="157">
        <f t="shared" si="72"/>
        <v>7.0534044774388116</v>
      </c>
      <c r="AP66" s="157">
        <f t="shared" si="72"/>
        <v>10.33608724388632</v>
      </c>
      <c r="AQ66" s="157">
        <f t="shared" si="72"/>
        <v>5.2690110476359839</v>
      </c>
      <c r="AR66" s="157">
        <f t="shared" si="72"/>
        <v>10</v>
      </c>
      <c r="AS66" s="157"/>
      <c r="AT66" s="52"/>
    </row>
    <row r="67" spans="1:46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N67" si="93">IF(E62="","",SUM(E60:E62))</f>
        <v>385.83</v>
      </c>
      <c r="F67" s="155">
        <f t="shared" si="93"/>
        <v>322.33000000000004</v>
      </c>
      <c r="G67" s="155">
        <f t="shared" si="93"/>
        <v>812.32999999999993</v>
      </c>
      <c r="H67" s="155">
        <f t="shared" si="93"/>
        <v>269.86</v>
      </c>
      <c r="I67" s="155">
        <f t="shared" si="93"/>
        <v>299.23</v>
      </c>
      <c r="J67" s="155">
        <f t="shared" si="93"/>
        <v>522.41</v>
      </c>
      <c r="K67" s="155">
        <f t="shared" si="93"/>
        <v>441.44000000000005</v>
      </c>
      <c r="L67" s="155">
        <f t="shared" si="93"/>
        <v>589.30999999999995</v>
      </c>
      <c r="M67" s="155">
        <f t="shared" si="93"/>
        <v>520.89999999999975</v>
      </c>
      <c r="N67" s="155" t="str">
        <f t="shared" si="93"/>
        <v/>
      </c>
      <c r="O67" s="55" t="str">
        <f t="shared" si="74"/>
        <v/>
      </c>
      <c r="Q67" s="110" t="s">
        <v>88</v>
      </c>
      <c r="R67" s="21">
        <f>SUM(R60:R62)</f>
        <v>173.405</v>
      </c>
      <c r="S67" s="155">
        <f t="shared" ref="S67:AC67" si="94">SUM(S60:S62)</f>
        <v>230.471</v>
      </c>
      <c r="T67" s="155">
        <f t="shared" si="94"/>
        <v>139.79900000000001</v>
      </c>
      <c r="U67" s="155">
        <f t="shared" si="94"/>
        <v>227.17700000000002</v>
      </c>
      <c r="V67" s="155">
        <f t="shared" si="94"/>
        <v>179.22899999999998</v>
      </c>
      <c r="W67" s="155">
        <f t="shared" si="94"/>
        <v>388.57100000000008</v>
      </c>
      <c r="X67" s="155">
        <f t="shared" si="94"/>
        <v>211.57600000000002</v>
      </c>
      <c r="Y67" s="155">
        <f t="shared" si="94"/>
        <v>147.53800000000001</v>
      </c>
      <c r="Z67" s="155">
        <f t="shared" si="94"/>
        <v>238.09199999999998</v>
      </c>
      <c r="AA67" s="155">
        <f t="shared" si="94"/>
        <v>412.428</v>
      </c>
      <c r="AB67" s="155">
        <f t="shared" si="94"/>
        <v>487.82399999999996</v>
      </c>
      <c r="AC67" s="155">
        <f t="shared" si="94"/>
        <v>520.89999999999975</v>
      </c>
      <c r="AD67" s="155"/>
      <c r="AE67" s="55"/>
      <c r="AG67" s="126">
        <f t="shared" ref="AG67:AH67" si="95">(R67/B67)*10</f>
        <v>3.7013596875066703</v>
      </c>
      <c r="AH67" s="158">
        <f t="shared" si="95"/>
        <v>3.8103827395221956</v>
      </c>
      <c r="AI67" s="158">
        <f t="shared" ref="AI67:AS67" si="96">IF(T62="","",(T67/D67)*10)</f>
        <v>4.3919135434010883</v>
      </c>
      <c r="AJ67" s="158">
        <f t="shared" si="96"/>
        <v>5.8880076717725425</v>
      </c>
      <c r="AK67" s="158">
        <f t="shared" si="96"/>
        <v>5.5604194459094707</v>
      </c>
      <c r="AL67" s="158">
        <f t="shared" si="96"/>
        <v>4.7834131449041664</v>
      </c>
      <c r="AM67" s="158">
        <f t="shared" si="96"/>
        <v>7.840213444008004</v>
      </c>
      <c r="AN67" s="158">
        <f t="shared" si="96"/>
        <v>4.9305885105103098</v>
      </c>
      <c r="AO67" s="158">
        <f t="shared" si="96"/>
        <v>4.5575697249286957</v>
      </c>
      <c r="AP67" s="158">
        <f t="shared" si="96"/>
        <v>9.3427872417542588</v>
      </c>
      <c r="AQ67" s="158">
        <f t="shared" si="96"/>
        <v>8.2778843053740818</v>
      </c>
      <c r="AR67" s="158">
        <f t="shared" si="96"/>
        <v>10</v>
      </c>
      <c r="AS67" s="158" t="str">
        <f t="shared" si="96"/>
        <v/>
      </c>
      <c r="AT67" s="55" t="str">
        <f t="shared" si="83"/>
        <v/>
      </c>
    </row>
    <row r="69" spans="1:46" x14ac:dyDescent="0.25"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</row>
    <row r="70" spans="1:46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M23 B20:M20 AC20:AC23 M42:M45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A14" sqref="A14:XFD14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6" t="s">
        <v>3</v>
      </c>
      <c r="B4" s="350"/>
      <c r="C4" s="353" t="s">
        <v>1</v>
      </c>
      <c r="D4" s="354"/>
      <c r="E4" s="349" t="s">
        <v>104</v>
      </c>
      <c r="F4" s="349"/>
      <c r="G4" s="130" t="s">
        <v>0</v>
      </c>
      <c r="I4" s="355">
        <v>1000</v>
      </c>
      <c r="J4" s="349"/>
      <c r="K4" s="347" t="s">
        <v>104</v>
      </c>
      <c r="L4" s="348"/>
      <c r="M4" s="130" t="s">
        <v>0</v>
      </c>
      <c r="O4" s="361" t="s">
        <v>22</v>
      </c>
      <c r="P4" s="349"/>
      <c r="Q4" s="130" t="s">
        <v>0</v>
      </c>
    </row>
    <row r="5" spans="1:20" x14ac:dyDescent="0.25">
      <c r="A5" s="351"/>
      <c r="B5" s="352"/>
      <c r="C5" s="356" t="s">
        <v>160</v>
      </c>
      <c r="D5" s="357"/>
      <c r="E5" s="358" t="str">
        <f>C5</f>
        <v>jan-ago</v>
      </c>
      <c r="F5" s="358"/>
      <c r="G5" s="131" t="s">
        <v>133</v>
      </c>
      <c r="I5" s="359" t="str">
        <f>C5</f>
        <v>jan-ago</v>
      </c>
      <c r="J5" s="358"/>
      <c r="K5" s="360" t="str">
        <f>C5</f>
        <v>jan-ago</v>
      </c>
      <c r="L5" s="346"/>
      <c r="M5" s="131" t="str">
        <f>G5</f>
        <v>2022 /2021</v>
      </c>
      <c r="O5" s="359" t="str">
        <f>C5</f>
        <v>jan-ago</v>
      </c>
      <c r="P5" s="357"/>
      <c r="Q5" s="131" t="str">
        <f>G5</f>
        <v>2022 /2021</v>
      </c>
    </row>
    <row r="6" spans="1:20" ht="19.5" customHeight="1" x14ac:dyDescent="0.25">
      <c r="A6" s="351"/>
      <c r="B6" s="352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974198.24000000174</v>
      </c>
      <c r="D7" s="210">
        <f>D8+D9</f>
        <v>957110.98000000184</v>
      </c>
      <c r="E7" s="216">
        <f t="shared" ref="E7" si="0">C7/$C$20</f>
        <v>0.45203602996296255</v>
      </c>
      <c r="F7" s="217">
        <f t="shared" ref="F7" si="1">D7/$D$20</f>
        <v>0.45289413040467275</v>
      </c>
      <c r="G7" s="53">
        <f>(D7-C7)/C7</f>
        <v>-1.7539818179100653E-2</v>
      </c>
      <c r="I7" s="224">
        <f>I8+I9</f>
        <v>270143.16199999978</v>
      </c>
      <c r="J7" s="225">
        <f>J8+J9</f>
        <v>277682.33499999985</v>
      </c>
      <c r="K7" s="229">
        <f t="shared" ref="K7" si="2">I7/$I$20</f>
        <v>0.46423656283478276</v>
      </c>
      <c r="L7" s="230">
        <f t="shared" ref="L7" si="3">J7/$J$20</f>
        <v>0.47368299506693357</v>
      </c>
      <c r="M7" s="53">
        <f>(J7-I7)/I7</f>
        <v>2.7908065279846225E-2</v>
      </c>
      <c r="O7" s="63">
        <f t="shared" ref="O7" si="4">(I7/C7)*10</f>
        <v>2.7729793681417374</v>
      </c>
      <c r="P7" s="237">
        <f t="shared" ref="P7" si="5">(J7/D7)*10</f>
        <v>2.9012553486743964</v>
      </c>
      <c r="Q7" s="53">
        <f>(P7-O7)/O7</f>
        <v>4.6259262512515859E-2</v>
      </c>
    </row>
    <row r="8" spans="1:20" ht="20.100000000000001" customHeight="1" x14ac:dyDescent="0.25">
      <c r="A8" s="8" t="s">
        <v>4</v>
      </c>
      <c r="C8" s="19">
        <v>501963.78000000067</v>
      </c>
      <c r="D8" s="140">
        <v>482359.34000000189</v>
      </c>
      <c r="E8" s="214">
        <f t="shared" ref="E8:E19" si="6">C8/$C$20</f>
        <v>0.23291533999938435</v>
      </c>
      <c r="F8" s="215">
        <f t="shared" ref="F8:F19" si="7">D8/$D$20</f>
        <v>0.22824700415815136</v>
      </c>
      <c r="G8" s="52">
        <f>(D8-C8)/C8</f>
        <v>-3.9055487230570209E-2</v>
      </c>
      <c r="I8" s="19">
        <v>154476.53299999982</v>
      </c>
      <c r="J8" s="140">
        <v>158401.79599999983</v>
      </c>
      <c r="K8" s="227">
        <f t="shared" ref="K8:K19" si="8">I8/$I$20</f>
        <v>0.26546537098190132</v>
      </c>
      <c r="L8" s="228">
        <f t="shared" ref="L8:L19" si="9">J8/$J$20</f>
        <v>0.27020889590712127</v>
      </c>
      <c r="M8" s="52">
        <f>(J8-I8)/I8</f>
        <v>2.5410092547843568E-2</v>
      </c>
      <c r="O8" s="27">
        <f t="shared" ref="O8:O20" si="10">(I8/C8)*10</f>
        <v>3.0774438147708509</v>
      </c>
      <c r="P8" s="143">
        <f t="shared" ref="P8:P20" si="11">(J8/D8)*10</f>
        <v>3.2838961094854966</v>
      </c>
      <c r="Q8" s="52">
        <f>(P8-O8)/O8</f>
        <v>6.7085642221552069E-2</v>
      </c>
      <c r="R8" s="119"/>
      <c r="S8" s="306"/>
      <c r="T8" s="2"/>
    </row>
    <row r="9" spans="1:20" ht="20.100000000000001" customHeight="1" x14ac:dyDescent="0.25">
      <c r="A9" s="8" t="s">
        <v>5</v>
      </c>
      <c r="C9" s="19">
        <v>472234.46000000107</v>
      </c>
      <c r="D9" s="140">
        <v>474751.63999999996</v>
      </c>
      <c r="E9" s="214">
        <f t="shared" si="6"/>
        <v>0.21912068996357817</v>
      </c>
      <c r="F9" s="215">
        <f t="shared" si="7"/>
        <v>0.22464712624652142</v>
      </c>
      <c r="G9" s="52">
        <f>(D9-C9)/C9</f>
        <v>5.330360685662121E-3</v>
      </c>
      <c r="I9" s="19">
        <v>115666.62899999997</v>
      </c>
      <c r="J9" s="140">
        <v>119280.53900000005</v>
      </c>
      <c r="K9" s="227">
        <f t="shared" si="8"/>
        <v>0.19877119185288147</v>
      </c>
      <c r="L9" s="228">
        <f t="shared" si="9"/>
        <v>0.20347409915981235</v>
      </c>
      <c r="M9" s="52">
        <f>(J9-I9)/I9</f>
        <v>3.1244188848972829E-2</v>
      </c>
      <c r="O9" s="27">
        <f t="shared" si="10"/>
        <v>2.449347491498179</v>
      </c>
      <c r="P9" s="143">
        <f t="shared" si="11"/>
        <v>2.5124829268625604</v>
      </c>
      <c r="Q9" s="52">
        <f t="shared" ref="Q9:Q20" si="12">(P9-O9)/O9</f>
        <v>2.577643049160153E-2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747595.31000000017</v>
      </c>
      <c r="D10" s="210">
        <f>D11+D12</f>
        <v>750902.37</v>
      </c>
      <c r="E10" s="216">
        <f t="shared" si="6"/>
        <v>0.3468903987666101</v>
      </c>
      <c r="F10" s="217">
        <f t="shared" si="7"/>
        <v>0.35531853984159412</v>
      </c>
      <c r="G10" s="53">
        <f>(D10-C10)/C10</f>
        <v>4.4235965043705559E-3</v>
      </c>
      <c r="I10" s="224">
        <f>I11+I12</f>
        <v>100855.17900000015</v>
      </c>
      <c r="J10" s="225">
        <f>J11+J12</f>
        <v>99577.911999999895</v>
      </c>
      <c r="K10" s="229">
        <f t="shared" si="8"/>
        <v>0.17331795961967333</v>
      </c>
      <c r="L10" s="230">
        <f t="shared" si="9"/>
        <v>0.16986447336908025</v>
      </c>
      <c r="M10" s="53">
        <f>(J10-I10)/I10</f>
        <v>-1.2664366992995496E-2</v>
      </c>
      <c r="O10" s="63">
        <f t="shared" si="10"/>
        <v>1.3490611518148787</v>
      </c>
      <c r="P10" s="237">
        <f t="shared" si="11"/>
        <v>1.3261099708607911</v>
      </c>
      <c r="Q10" s="53">
        <f t="shared" si="12"/>
        <v>-1.7012706149911485E-2</v>
      </c>
      <c r="T10" s="2"/>
    </row>
    <row r="11" spans="1:20" ht="20.100000000000001" customHeight="1" x14ac:dyDescent="0.25">
      <c r="A11" s="8"/>
      <c r="B11" t="s">
        <v>6</v>
      </c>
      <c r="C11" s="19">
        <v>711054.73000000021</v>
      </c>
      <c r="D11" s="140">
        <v>714088.67</v>
      </c>
      <c r="E11" s="214">
        <f t="shared" si="6"/>
        <v>0.3299352678317154</v>
      </c>
      <c r="F11" s="215">
        <f t="shared" si="7"/>
        <v>0.33789871184162856</v>
      </c>
      <c r="G11" s="52">
        <f t="shared" ref="G11:G19" si="13">(D11-C11)/C11</f>
        <v>4.2668164235400369E-3</v>
      </c>
      <c r="I11" s="19">
        <v>94170.027000000162</v>
      </c>
      <c r="J11" s="140">
        <v>92529.542999999889</v>
      </c>
      <c r="K11" s="227">
        <f t="shared" si="8"/>
        <v>0.16182963630424524</v>
      </c>
      <c r="L11" s="228">
        <f t="shared" si="9"/>
        <v>0.15784104905490151</v>
      </c>
      <c r="M11" s="52">
        <f t="shared" ref="M11:M19" si="14">(J11-I11)/I11</f>
        <v>-1.7420447378657652E-2</v>
      </c>
      <c r="O11" s="27">
        <f t="shared" si="10"/>
        <v>1.3243710086845231</v>
      </c>
      <c r="P11" s="143">
        <f t="shared" si="11"/>
        <v>1.2957710559950473</v>
      </c>
      <c r="Q11" s="52">
        <f t="shared" si="12"/>
        <v>-2.1595121383609625E-2</v>
      </c>
    </row>
    <row r="12" spans="1:20" ht="20.100000000000001" customHeight="1" x14ac:dyDescent="0.25">
      <c r="A12" s="8"/>
      <c r="B12" t="s">
        <v>39</v>
      </c>
      <c r="C12" s="19">
        <v>36540.580000000009</v>
      </c>
      <c r="D12" s="140">
        <v>36813.699999999968</v>
      </c>
      <c r="E12" s="218">
        <f t="shared" si="6"/>
        <v>1.6955130934894733E-2</v>
      </c>
      <c r="F12" s="219">
        <f t="shared" si="7"/>
        <v>1.7419827999965536E-2</v>
      </c>
      <c r="G12" s="52">
        <f t="shared" si="13"/>
        <v>7.4744297983217259E-3</v>
      </c>
      <c r="I12" s="19">
        <v>6685.1519999999937</v>
      </c>
      <c r="J12" s="140">
        <v>7048.3690000000024</v>
      </c>
      <c r="K12" s="231">
        <f t="shared" si="8"/>
        <v>1.1488323315428111E-2</v>
      </c>
      <c r="L12" s="232">
        <f t="shared" si="9"/>
        <v>1.2023424314178755E-2</v>
      </c>
      <c r="M12" s="52">
        <f t="shared" si="14"/>
        <v>5.4331898511807822E-2</v>
      </c>
      <c r="O12" s="27">
        <f t="shared" si="10"/>
        <v>1.8295144740450184</v>
      </c>
      <c r="P12" s="143">
        <f t="shared" si="11"/>
        <v>1.9146048889408043</v>
      </c>
      <c r="Q12" s="52">
        <f t="shared" si="12"/>
        <v>4.6509834222657281E-2</v>
      </c>
    </row>
    <row r="13" spans="1:20" ht="20.100000000000001" customHeight="1" x14ac:dyDescent="0.25">
      <c r="A13" s="23" t="s">
        <v>134</v>
      </c>
      <c r="B13" s="15"/>
      <c r="C13" s="78">
        <f>SUM(C14:C16)</f>
        <v>393910.15000000014</v>
      </c>
      <c r="D13" s="210">
        <f>SUM(D14:D16)</f>
        <v>369069.04</v>
      </c>
      <c r="E13" s="216">
        <f t="shared" si="6"/>
        <v>0.18277756318684665</v>
      </c>
      <c r="F13" s="217">
        <f t="shared" si="7"/>
        <v>0.17463931082483983</v>
      </c>
      <c r="G13" s="53">
        <f t="shared" si="13"/>
        <v>-6.3062883756613411E-2</v>
      </c>
      <c r="I13" s="224">
        <f>SUM(I14:I16)</f>
        <v>198281.84800000011</v>
      </c>
      <c r="J13" s="225">
        <f>SUM(J14:J16)</f>
        <v>195045.38999999998</v>
      </c>
      <c r="K13" s="229">
        <f t="shared" si="8"/>
        <v>0.3407440814217203</v>
      </c>
      <c r="L13" s="230">
        <f t="shared" si="9"/>
        <v>0.33271718386118504</v>
      </c>
      <c r="M13" s="53">
        <f t="shared" si="14"/>
        <v>-1.6322512789976255E-2</v>
      </c>
      <c r="O13" s="63">
        <f t="shared" si="10"/>
        <v>5.0336821226871162</v>
      </c>
      <c r="P13" s="237">
        <f t="shared" si="11"/>
        <v>5.2847941404134033</v>
      </c>
      <c r="Q13" s="53">
        <f t="shared" si="12"/>
        <v>4.9886347926999551E-2</v>
      </c>
    </row>
    <row r="14" spans="1:20" ht="20.100000000000001" customHeight="1" x14ac:dyDescent="0.25">
      <c r="A14" s="8"/>
      <c r="B14" s="3" t="s">
        <v>7</v>
      </c>
      <c r="C14" s="31">
        <v>372178.70000000007</v>
      </c>
      <c r="D14" s="141">
        <v>345472.54</v>
      </c>
      <c r="E14" s="214">
        <f t="shared" si="6"/>
        <v>0.17269399089119292</v>
      </c>
      <c r="F14" s="215">
        <f t="shared" si="7"/>
        <v>0.16347371292511262</v>
      </c>
      <c r="G14" s="52">
        <f t="shared" si="13"/>
        <v>-7.1756282667439289E-2</v>
      </c>
      <c r="I14" s="31">
        <v>187035.20700000011</v>
      </c>
      <c r="J14" s="141">
        <v>182231.88399999999</v>
      </c>
      <c r="K14" s="227">
        <f t="shared" si="8"/>
        <v>0.32141691458683758</v>
      </c>
      <c r="L14" s="228">
        <f t="shared" si="9"/>
        <v>0.31085932999594684</v>
      </c>
      <c r="M14" s="52">
        <f t="shared" si="14"/>
        <v>-2.5681384147104015E-2</v>
      </c>
      <c r="O14" s="27">
        <f t="shared" si="10"/>
        <v>5.0254140551299713</v>
      </c>
      <c r="P14" s="143">
        <f t="shared" si="11"/>
        <v>5.2748587195960637</v>
      </c>
      <c r="Q14" s="52">
        <f t="shared" si="12"/>
        <v>4.9636639236016349E-2</v>
      </c>
    </row>
    <row r="15" spans="1:20" ht="20.100000000000001" customHeight="1" x14ac:dyDescent="0.25">
      <c r="A15" s="8"/>
      <c r="B15" s="3" t="s">
        <v>8</v>
      </c>
      <c r="C15" s="31">
        <v>15646.790000000019</v>
      </c>
      <c r="D15" s="141">
        <v>13996.880000000012</v>
      </c>
      <c r="E15" s="214">
        <f t="shared" si="6"/>
        <v>7.2602397980765995E-3</v>
      </c>
      <c r="F15" s="215">
        <f t="shared" si="7"/>
        <v>6.6231658903114343E-3</v>
      </c>
      <c r="G15" s="52">
        <f t="shared" si="13"/>
        <v>-0.10544718757010256</v>
      </c>
      <c r="I15" s="31">
        <v>9604.4639999999999</v>
      </c>
      <c r="J15" s="141">
        <v>10606.981000000002</v>
      </c>
      <c r="K15" s="227">
        <f t="shared" si="8"/>
        <v>1.6505112778795461E-2</v>
      </c>
      <c r="L15" s="228">
        <f t="shared" si="9"/>
        <v>1.8093864446573679E-2</v>
      </c>
      <c r="M15" s="52">
        <f t="shared" si="14"/>
        <v>0.10438031731911344</v>
      </c>
      <c r="O15" s="27">
        <f t="shared" si="10"/>
        <v>6.1382967369025776</v>
      </c>
      <c r="P15" s="143">
        <f t="shared" si="11"/>
        <v>7.5781038345688412</v>
      </c>
      <c r="Q15" s="52">
        <f t="shared" si="12"/>
        <v>0.23456133832865159</v>
      </c>
    </row>
    <row r="16" spans="1:20" ht="20.100000000000001" customHeight="1" x14ac:dyDescent="0.25">
      <c r="A16" s="32"/>
      <c r="B16" s="33" t="s">
        <v>9</v>
      </c>
      <c r="C16" s="211">
        <v>6084.6600000000044</v>
      </c>
      <c r="D16" s="212">
        <v>9599.6200000000063</v>
      </c>
      <c r="E16" s="218">
        <f t="shared" si="6"/>
        <v>2.8233324975771223E-3</v>
      </c>
      <c r="F16" s="219">
        <f t="shared" si="7"/>
        <v>4.5424320094157727E-3</v>
      </c>
      <c r="G16" s="52">
        <f t="shared" si="13"/>
        <v>0.57767566306087759</v>
      </c>
      <c r="I16" s="211">
        <v>1642.1769999999997</v>
      </c>
      <c r="J16" s="212">
        <v>2206.5249999999983</v>
      </c>
      <c r="K16" s="231">
        <f t="shared" si="8"/>
        <v>2.8220540560872517E-3</v>
      </c>
      <c r="L16" s="232">
        <f t="shared" si="9"/>
        <v>3.7639894186645519E-3</v>
      </c>
      <c r="M16" s="52">
        <f t="shared" si="14"/>
        <v>0.34365844851072613</v>
      </c>
      <c r="O16" s="27">
        <f t="shared" si="10"/>
        <v>2.6988804633290906</v>
      </c>
      <c r="P16" s="143">
        <f t="shared" si="11"/>
        <v>2.2985545261166553</v>
      </c>
      <c r="Q16" s="52">
        <f t="shared" si="12"/>
        <v>-0.14833036981513067</v>
      </c>
    </row>
    <row r="17" spans="1:17" ht="20.100000000000001" customHeight="1" x14ac:dyDescent="0.25">
      <c r="A17" s="8" t="s">
        <v>135</v>
      </c>
      <c r="B17" s="3"/>
      <c r="C17" s="19">
        <v>2335.0500000000002</v>
      </c>
      <c r="D17" s="140">
        <v>2838.9499999999994</v>
      </c>
      <c r="E17" s="214">
        <f t="shared" si="6"/>
        <v>1.083482486855051E-3</v>
      </c>
      <c r="F17" s="215">
        <f t="shared" si="7"/>
        <v>1.3433591489174462E-3</v>
      </c>
      <c r="G17" s="54">
        <f t="shared" si="13"/>
        <v>0.21579837690841702</v>
      </c>
      <c r="I17" s="31">
        <v>1229.3970000000002</v>
      </c>
      <c r="J17" s="141">
        <v>1578.1280000000002</v>
      </c>
      <c r="K17" s="227">
        <f t="shared" si="8"/>
        <v>2.1126984426109367E-3</v>
      </c>
      <c r="L17" s="228">
        <f t="shared" si="9"/>
        <v>2.6920416008421647E-3</v>
      </c>
      <c r="M17" s="54">
        <f t="shared" si="14"/>
        <v>0.28366020089523558</v>
      </c>
      <c r="O17" s="238">
        <f t="shared" si="10"/>
        <v>5.2649707715038225</v>
      </c>
      <c r="P17" s="239">
        <f t="shared" si="11"/>
        <v>5.5588439387801847</v>
      </c>
      <c r="Q17" s="54">
        <f t="shared" si="12"/>
        <v>5.5816675919061899E-2</v>
      </c>
    </row>
    <row r="18" spans="1:17" ht="20.100000000000001" customHeight="1" x14ac:dyDescent="0.25">
      <c r="A18" s="8" t="s">
        <v>10</v>
      </c>
      <c r="C18" s="19">
        <v>12667.540000000025</v>
      </c>
      <c r="D18" s="140">
        <v>14322.140000000041</v>
      </c>
      <c r="E18" s="214">
        <f t="shared" si="6"/>
        <v>5.8778431903110679E-3</v>
      </c>
      <c r="F18" s="215">
        <f t="shared" si="7"/>
        <v>6.777075257076234E-3</v>
      </c>
      <c r="G18" s="52">
        <f t="shared" si="13"/>
        <v>0.13061731006967522</v>
      </c>
      <c r="I18" s="19">
        <v>6422.0249999999942</v>
      </c>
      <c r="J18" s="140">
        <v>7961.5539999999937</v>
      </c>
      <c r="K18" s="227">
        <f t="shared" si="8"/>
        <v>1.1036143911127559E-2</v>
      </c>
      <c r="L18" s="228">
        <f t="shared" si="9"/>
        <v>1.3581176289471654E-2</v>
      </c>
      <c r="M18" s="52">
        <f t="shared" si="14"/>
        <v>0.23972641028336092</v>
      </c>
      <c r="O18" s="27">
        <f t="shared" si="10"/>
        <v>5.0696701964232851</v>
      </c>
      <c r="P18" s="143">
        <f t="shared" si="11"/>
        <v>5.5589136818938867</v>
      </c>
      <c r="Q18" s="52">
        <f t="shared" si="12"/>
        <v>9.6504006476746534E-2</v>
      </c>
    </row>
    <row r="19" spans="1:17" ht="20.100000000000001" customHeight="1" thickBot="1" x14ac:dyDescent="0.3">
      <c r="A19" s="8" t="s">
        <v>11</v>
      </c>
      <c r="B19" s="10"/>
      <c r="C19" s="21">
        <v>24427.760000000017</v>
      </c>
      <c r="D19" s="142">
        <v>19078.189999999999</v>
      </c>
      <c r="E19" s="220">
        <f t="shared" si="6"/>
        <v>1.1334682406414576E-2</v>
      </c>
      <c r="F19" s="221">
        <f t="shared" si="7"/>
        <v>9.0275845228994303E-3</v>
      </c>
      <c r="G19" s="55">
        <f t="shared" si="13"/>
        <v>-0.21899551985118629</v>
      </c>
      <c r="I19" s="21">
        <v>4976.8029999999972</v>
      </c>
      <c r="J19" s="142">
        <v>4374.4479999999985</v>
      </c>
      <c r="K19" s="233">
        <f t="shared" si="8"/>
        <v>8.5525537700851962E-3</v>
      </c>
      <c r="L19" s="234">
        <f t="shared" si="9"/>
        <v>7.4621298124872004E-3</v>
      </c>
      <c r="M19" s="55">
        <f t="shared" si="14"/>
        <v>-0.12103251826523956</v>
      </c>
      <c r="O19" s="240">
        <f t="shared" si="10"/>
        <v>2.037355451338966</v>
      </c>
      <c r="P19" s="241">
        <f t="shared" si="11"/>
        <v>2.2929051445656001</v>
      </c>
      <c r="Q19" s="55">
        <f t="shared" si="12"/>
        <v>0.12543206098802487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2155134.0500000021</v>
      </c>
      <c r="D20" s="145">
        <f>D8+D9+D10+D13+D17+D18+D19</f>
        <v>2113321.6700000023</v>
      </c>
      <c r="E20" s="222">
        <f>E8+E9+E10+E13+E17+E18+E19</f>
        <v>1</v>
      </c>
      <c r="F20" s="223">
        <f>F8+F9+F10+F13+F17+F18+F19</f>
        <v>0.99999999999999989</v>
      </c>
      <c r="G20" s="55">
        <f>(D20-C20)/C20</f>
        <v>-1.9401289678477238E-2</v>
      </c>
      <c r="H20" s="1"/>
      <c r="I20" s="213">
        <f>I8+I9+I10+I13+I17+I18+I19</f>
        <v>581908.41399999999</v>
      </c>
      <c r="J20" s="226">
        <f>J8+J9+J10+J13+J17+J18+J19</f>
        <v>586219.76699999976</v>
      </c>
      <c r="K20" s="235">
        <f>K8+K9+K10+K13+K17+K18+K19</f>
        <v>1</v>
      </c>
      <c r="L20" s="236">
        <f>L8+L9+L10+L13+L17+L18+L19</f>
        <v>0.99999999999999989</v>
      </c>
      <c r="M20" s="55">
        <f>(J20-I20)/I20</f>
        <v>7.4089889341242112E-3</v>
      </c>
      <c r="N20" s="1"/>
      <c r="O20" s="24">
        <f t="shared" si="10"/>
        <v>2.7001031049553479</v>
      </c>
      <c r="P20" s="242">
        <f t="shared" si="11"/>
        <v>2.7739258784962875</v>
      </c>
      <c r="Q20" s="55">
        <f t="shared" si="12"/>
        <v>2.7340723917341075E-2</v>
      </c>
    </row>
    <row r="21" spans="1:17" x14ac:dyDescent="0.25">
      <c r="J21" s="277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6" t="s">
        <v>2</v>
      </c>
      <c r="B24" s="350"/>
      <c r="C24" s="353" t="s">
        <v>1</v>
      </c>
      <c r="D24" s="354"/>
      <c r="E24" s="349" t="s">
        <v>105</v>
      </c>
      <c r="F24" s="349"/>
      <c r="G24" s="130" t="s">
        <v>0</v>
      </c>
      <c r="I24" s="355">
        <v>1000</v>
      </c>
      <c r="J24" s="354"/>
      <c r="K24" s="349" t="s">
        <v>105</v>
      </c>
      <c r="L24" s="349"/>
      <c r="M24" s="130" t="s">
        <v>0</v>
      </c>
      <c r="O24" s="361" t="s">
        <v>22</v>
      </c>
      <c r="P24" s="349"/>
      <c r="Q24" s="130" t="s">
        <v>0</v>
      </c>
    </row>
    <row r="25" spans="1:17" ht="15" customHeight="1" x14ac:dyDescent="0.25">
      <c r="A25" s="351"/>
      <c r="B25" s="352"/>
      <c r="C25" s="356" t="str">
        <f>C5</f>
        <v>jan-ago</v>
      </c>
      <c r="D25" s="357"/>
      <c r="E25" s="358" t="str">
        <f>C5</f>
        <v>jan-ago</v>
      </c>
      <c r="F25" s="358"/>
      <c r="G25" s="131" t="str">
        <f>G5</f>
        <v>2022 /2021</v>
      </c>
      <c r="I25" s="359" t="str">
        <f>C5</f>
        <v>jan-ago</v>
      </c>
      <c r="J25" s="357"/>
      <c r="K25" s="345" t="str">
        <f>C5</f>
        <v>jan-ago</v>
      </c>
      <c r="L25" s="346"/>
      <c r="M25" s="131" t="str">
        <f>G5</f>
        <v>2022 /2021</v>
      </c>
      <c r="O25" s="359" t="str">
        <f>C5</f>
        <v>jan-ago</v>
      </c>
      <c r="P25" s="357"/>
      <c r="Q25" s="131" t="str">
        <f>G5</f>
        <v>2022 /2021</v>
      </c>
    </row>
    <row r="26" spans="1:17" ht="19.5" customHeight="1" x14ac:dyDescent="0.25">
      <c r="A26" s="351"/>
      <c r="B26" s="352"/>
      <c r="C26" s="139">
        <f>C6</f>
        <v>2021</v>
      </c>
      <c r="D26" s="137">
        <f>D6</f>
        <v>2022</v>
      </c>
      <c r="E26" s="68">
        <f>C6</f>
        <v>2021</v>
      </c>
      <c r="F26" s="137">
        <f>D6</f>
        <v>2022</v>
      </c>
      <c r="G26" s="131" t="s">
        <v>1</v>
      </c>
      <c r="I26" s="16">
        <f>C6</f>
        <v>2021</v>
      </c>
      <c r="J26" s="138">
        <f>D6</f>
        <v>2022</v>
      </c>
      <c r="K26" s="136">
        <f>C6</f>
        <v>2021</v>
      </c>
      <c r="L26" s="137">
        <f>D6</f>
        <v>2022</v>
      </c>
      <c r="M26" s="260"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376432.09999999974</v>
      </c>
      <c r="D27" s="210">
        <f>D28+D29</f>
        <v>396937.4</v>
      </c>
      <c r="E27" s="216">
        <f>C27/$C$40</f>
        <v>0.38251939118511458</v>
      </c>
      <c r="F27" s="217">
        <f>D27/$D$40</f>
        <v>0.40480594509569989</v>
      </c>
      <c r="G27" s="53">
        <f>(D27-C27)/C27</f>
        <v>5.4472772114812454E-2</v>
      </c>
      <c r="I27" s="78">
        <f>I28+I29</f>
        <v>93636.766999999949</v>
      </c>
      <c r="J27" s="210">
        <f>J28+J29</f>
        <v>99431.864000000001</v>
      </c>
      <c r="K27" s="216">
        <f>I27/$I$40</f>
        <v>0.3460332729944387</v>
      </c>
      <c r="L27" s="217">
        <f>J27/$J$40</f>
        <v>0.37674179569847066</v>
      </c>
      <c r="M27" s="53">
        <f>(J27-I27)/I27</f>
        <v>6.1889118832990635E-2</v>
      </c>
      <c r="O27" s="63">
        <f t="shared" ref="O27" si="15">(I27/C27)*10</f>
        <v>2.4874809294956517</v>
      </c>
      <c r="P27" s="237">
        <f t="shared" ref="P27" si="16">(J27/D27)*10</f>
        <v>2.5049759483485308</v>
      </c>
      <c r="Q27" s="53">
        <f>(P27-O27)/O27</f>
        <v>7.0332273286719312E-3</v>
      </c>
    </row>
    <row r="28" spans="1:17" ht="20.100000000000001" customHeight="1" x14ac:dyDescent="0.25">
      <c r="A28" s="8" t="s">
        <v>4</v>
      </c>
      <c r="C28" s="19">
        <v>219700.49999999985</v>
      </c>
      <c r="D28" s="140">
        <v>216003.31</v>
      </c>
      <c r="E28" s="214">
        <f>C28/$C$40</f>
        <v>0.22325328127719518</v>
      </c>
      <c r="F28" s="215">
        <f>D28/$D$40</f>
        <v>0.22028517355217583</v>
      </c>
      <c r="G28" s="52">
        <f>(D28-C28)/C28</f>
        <v>-1.6828318551846078E-2</v>
      </c>
      <c r="I28" s="19">
        <v>56405.029999999941</v>
      </c>
      <c r="J28" s="140">
        <v>57342.717999999972</v>
      </c>
      <c r="K28" s="214">
        <f>I28/$I$40</f>
        <v>0.20844394536015426</v>
      </c>
      <c r="L28" s="215">
        <f>J28/$J$40</f>
        <v>0.21726836529536453</v>
      </c>
      <c r="M28" s="52">
        <f>(J28-I28)/I28</f>
        <v>1.6624191140400636E-2</v>
      </c>
      <c r="O28" s="27">
        <f t="shared" ref="O28:O40" si="17">(I28/C28)*10</f>
        <v>2.5673601106961512</v>
      </c>
      <c r="P28" s="143">
        <f t="shared" ref="P28:P40" si="18">(J28/D28)*10</f>
        <v>2.6547147819169981</v>
      </c>
      <c r="Q28" s="52">
        <f>(P28-O28)/O28</f>
        <v>3.4025094826748016E-2</v>
      </c>
    </row>
    <row r="29" spans="1:17" ht="20.100000000000001" customHeight="1" x14ac:dyDescent="0.25">
      <c r="A29" s="8" t="s">
        <v>5</v>
      </c>
      <c r="C29" s="19">
        <v>156731.59999999986</v>
      </c>
      <c r="D29" s="140">
        <v>180934.09</v>
      </c>
      <c r="E29" s="214">
        <f>C29/$C$40</f>
        <v>0.15926610990791937</v>
      </c>
      <c r="F29" s="215">
        <f>D29/$D$40</f>
        <v>0.18452077154352403</v>
      </c>
      <c r="G29" s="52">
        <f t="shared" ref="G29:G40" si="19">(D29-C29)/C29</f>
        <v>0.15441997657141354</v>
      </c>
      <c r="I29" s="19">
        <v>37231.737000000008</v>
      </c>
      <c r="J29" s="140">
        <v>42089.146000000022</v>
      </c>
      <c r="K29" s="214">
        <f t="shared" ref="K29:K39" si="20">I29/$I$40</f>
        <v>0.13758932763428444</v>
      </c>
      <c r="L29" s="215">
        <f t="shared" ref="L29:L39" si="21">J29/$J$40</f>
        <v>0.1594734304031061</v>
      </c>
      <c r="M29" s="52">
        <f t="shared" ref="M29:M40" si="22">(J29-I29)/I29</f>
        <v>0.13046420584674878</v>
      </c>
      <c r="O29" s="27">
        <f t="shared" si="17"/>
        <v>2.3755092782821103</v>
      </c>
      <c r="P29" s="143">
        <f t="shared" si="18"/>
        <v>2.3262142584628482</v>
      </c>
      <c r="Q29" s="52">
        <f t="shared" ref="Q29:Q38" si="23">(P29-O29)/O29</f>
        <v>-2.075134804563282E-2</v>
      </c>
    </row>
    <row r="30" spans="1:17" ht="20.100000000000001" customHeight="1" x14ac:dyDescent="0.25">
      <c r="A30" s="23" t="s">
        <v>38</v>
      </c>
      <c r="B30" s="15"/>
      <c r="C30" s="78">
        <f>C31+C32</f>
        <v>291932.08</v>
      </c>
      <c r="D30" s="210">
        <f>D31+D32</f>
        <v>285368.12000000017</v>
      </c>
      <c r="E30" s="216">
        <f>C30/$C$40</f>
        <v>0.29665291963412327</v>
      </c>
      <c r="F30" s="217">
        <f>D30/$D$40</f>
        <v>0.29102501179476453</v>
      </c>
      <c r="G30" s="53">
        <f>(D30-C30)/C30</f>
        <v>-2.248454503526932E-2</v>
      </c>
      <c r="I30" s="78">
        <f>I31+I32</f>
        <v>45527.811999999962</v>
      </c>
      <c r="J30" s="210">
        <f>J31+J32</f>
        <v>38685.523999999976</v>
      </c>
      <c r="K30" s="216">
        <f t="shared" si="20"/>
        <v>0.16824734880728504</v>
      </c>
      <c r="L30" s="217">
        <f t="shared" si="21"/>
        <v>0.14657729618039017</v>
      </c>
      <c r="M30" s="53">
        <f t="shared" si="22"/>
        <v>-0.15028809203482021</v>
      </c>
      <c r="O30" s="63">
        <f t="shared" si="17"/>
        <v>1.5595343958087771</v>
      </c>
      <c r="P30" s="237">
        <f t="shared" si="18"/>
        <v>1.3556358012240455</v>
      </c>
      <c r="Q30" s="53">
        <f t="shared" si="23"/>
        <v>-0.13074324948055374</v>
      </c>
    </row>
    <row r="31" spans="1:17" ht="20.100000000000001" customHeight="1" x14ac:dyDescent="0.25">
      <c r="A31" s="8"/>
      <c r="B31" t="s">
        <v>6</v>
      </c>
      <c r="C31" s="31">
        <v>273795.45</v>
      </c>
      <c r="D31" s="141">
        <v>264383.06000000017</v>
      </c>
      <c r="E31" s="214">
        <f t="shared" ref="E31:E38" si="24">C31/$C$40</f>
        <v>0.27822300181959658</v>
      </c>
      <c r="F31" s="215">
        <f t="shared" ref="F31:F38" si="25">D31/$D$40</f>
        <v>0.26962396204185646</v>
      </c>
      <c r="G31" s="52">
        <f>(D31-C31)/C31</f>
        <v>-3.4377452218434745E-2</v>
      </c>
      <c r="I31" s="31">
        <v>42446.950999999965</v>
      </c>
      <c r="J31" s="141">
        <v>35055.239999999976</v>
      </c>
      <c r="K31" s="214">
        <f>I31/$I$40</f>
        <v>0.15686207302698266</v>
      </c>
      <c r="L31" s="215">
        <f>J31/$J$40</f>
        <v>0.13282235226165376</v>
      </c>
      <c r="M31" s="52">
        <f>(J31-I31)/I31</f>
        <v>-0.17413997533061903</v>
      </c>
      <c r="O31" s="27">
        <f t="shared" si="17"/>
        <v>1.550316157554845</v>
      </c>
      <c r="P31" s="143">
        <f t="shared" si="18"/>
        <v>1.3259261013167769</v>
      </c>
      <c r="Q31" s="52">
        <f t="shared" si="23"/>
        <v>-0.14473825557747882</v>
      </c>
    </row>
    <row r="32" spans="1:17" ht="20.100000000000001" customHeight="1" x14ac:dyDescent="0.25">
      <c r="A32" s="8"/>
      <c r="B32" t="s">
        <v>39</v>
      </c>
      <c r="C32" s="31">
        <v>18136.629999999997</v>
      </c>
      <c r="D32" s="141">
        <v>20985.060000000005</v>
      </c>
      <c r="E32" s="218">
        <f t="shared" si="24"/>
        <v>1.8429917814526679E-2</v>
      </c>
      <c r="F32" s="219">
        <f t="shared" si="25"/>
        <v>2.1401049752908064E-2</v>
      </c>
      <c r="G32" s="52">
        <f>(D32-C32)/C32</f>
        <v>0.15705398411943167</v>
      </c>
      <c r="I32" s="31">
        <v>3080.8610000000008</v>
      </c>
      <c r="J32" s="141">
        <v>3630.284000000001</v>
      </c>
      <c r="K32" s="218">
        <f>I32/$I$40</f>
        <v>1.1385275780302413E-2</v>
      </c>
      <c r="L32" s="219">
        <f>J32/$J$40</f>
        <v>1.3754943918736426E-2</v>
      </c>
      <c r="M32" s="52">
        <f>(J32-I32)/I32</f>
        <v>0.17833423838336104</v>
      </c>
      <c r="O32" s="27">
        <f t="shared" si="17"/>
        <v>1.6986954026188996</v>
      </c>
      <c r="P32" s="143">
        <f t="shared" si="18"/>
        <v>1.7299373935552245</v>
      </c>
      <c r="Q32" s="52">
        <f t="shared" si="23"/>
        <v>1.8391755748651987E-2</v>
      </c>
    </row>
    <row r="33" spans="1:17" ht="20.100000000000001" customHeight="1" x14ac:dyDescent="0.25">
      <c r="A33" s="23" t="s">
        <v>134</v>
      </c>
      <c r="B33" s="15"/>
      <c r="C33" s="78">
        <f>SUM(C34:C36)</f>
        <v>292963.59000000003</v>
      </c>
      <c r="D33" s="210">
        <f>SUM(D34:D36)</f>
        <v>282502.0300000002</v>
      </c>
      <c r="E33" s="216">
        <f t="shared" si="24"/>
        <v>0.2977011102034221</v>
      </c>
      <c r="F33" s="217">
        <f t="shared" si="25"/>
        <v>0.28810210689545468</v>
      </c>
      <c r="G33" s="53">
        <f t="shared" si="19"/>
        <v>-3.5709420409545847E-2</v>
      </c>
      <c r="I33" s="78">
        <f>SUM(I34:I36)</f>
        <v>124655.19800000003</v>
      </c>
      <c r="J33" s="210">
        <f>SUM(J34:J36)</f>
        <v>120346.40400000001</v>
      </c>
      <c r="K33" s="216">
        <f t="shared" si="20"/>
        <v>0.46066142116707043</v>
      </c>
      <c r="L33" s="217">
        <f t="shared" si="21"/>
        <v>0.45598582310408681</v>
      </c>
      <c r="M33" s="53">
        <f t="shared" si="22"/>
        <v>-3.4565698576003404E-2</v>
      </c>
      <c r="O33" s="63">
        <f t="shared" si="17"/>
        <v>4.2549723670439734</v>
      </c>
      <c r="P33" s="237">
        <f t="shared" si="18"/>
        <v>4.2600190872964667</v>
      </c>
      <c r="Q33" s="53">
        <f t="shared" si="23"/>
        <v>1.1860759171038707E-3</v>
      </c>
    </row>
    <row r="34" spans="1:17" ht="20.100000000000001" customHeight="1" x14ac:dyDescent="0.25">
      <c r="A34" s="8"/>
      <c r="B34" s="3" t="s">
        <v>7</v>
      </c>
      <c r="C34" s="31">
        <v>279256.78000000003</v>
      </c>
      <c r="D34" s="141">
        <v>265881.13000000018</v>
      </c>
      <c r="E34" s="214">
        <f t="shared" si="24"/>
        <v>0.28377264709868144</v>
      </c>
      <c r="F34" s="215">
        <f t="shared" si="25"/>
        <v>0.27115172849109886</v>
      </c>
      <c r="G34" s="52">
        <f t="shared" si="19"/>
        <v>-4.7897315152025485E-2</v>
      </c>
      <c r="I34" s="31">
        <v>119864.56800000003</v>
      </c>
      <c r="J34" s="141">
        <v>114502.561</v>
      </c>
      <c r="K34" s="214">
        <f t="shared" si="20"/>
        <v>0.44295771960072577</v>
      </c>
      <c r="L34" s="215">
        <f t="shared" si="21"/>
        <v>0.43384382739937044</v>
      </c>
      <c r="M34" s="52">
        <f t="shared" si="22"/>
        <v>-4.4733878321740798E-2</v>
      </c>
      <c r="O34" s="27">
        <f t="shared" si="17"/>
        <v>4.2922706478245578</v>
      </c>
      <c r="P34" s="143">
        <f t="shared" si="18"/>
        <v>4.3065320581419195</v>
      </c>
      <c r="Q34" s="52">
        <f t="shared" si="23"/>
        <v>3.3225794660897727E-3</v>
      </c>
    </row>
    <row r="35" spans="1:17" ht="20.100000000000001" customHeight="1" x14ac:dyDescent="0.25">
      <c r="A35" s="8"/>
      <c r="B35" s="3" t="s">
        <v>8</v>
      </c>
      <c r="C35" s="31">
        <v>9391.6199999999972</v>
      </c>
      <c r="D35" s="141">
        <v>7871.9700000000021</v>
      </c>
      <c r="E35" s="214">
        <f t="shared" si="24"/>
        <v>9.5434920790281891E-3</v>
      </c>
      <c r="F35" s="215">
        <f t="shared" si="25"/>
        <v>8.0280171523645725E-3</v>
      </c>
      <c r="G35" s="52">
        <f t="shared" si="19"/>
        <v>-0.16180914474818994</v>
      </c>
      <c r="I35" s="31">
        <v>3935.3650000000007</v>
      </c>
      <c r="J35" s="141">
        <v>4163.3610000000008</v>
      </c>
      <c r="K35" s="214">
        <f t="shared" si="20"/>
        <v>1.4543082541260318E-2</v>
      </c>
      <c r="L35" s="215">
        <f t="shared" si="21"/>
        <v>1.5774742986624297E-2</v>
      </c>
      <c r="M35" s="52">
        <f t="shared" si="22"/>
        <v>5.7935159762817441E-2</v>
      </c>
      <c r="O35" s="27">
        <f t="shared" si="17"/>
        <v>4.1902941132626763</v>
      </c>
      <c r="P35" s="143">
        <f t="shared" si="18"/>
        <v>5.2888425641866013</v>
      </c>
      <c r="Q35" s="52">
        <f t="shared" si="23"/>
        <v>0.2621649987400444</v>
      </c>
    </row>
    <row r="36" spans="1:17" ht="20.100000000000001" customHeight="1" x14ac:dyDescent="0.25">
      <c r="A36" s="32"/>
      <c r="B36" s="33" t="s">
        <v>9</v>
      </c>
      <c r="C36" s="211">
        <v>4315.1900000000014</v>
      </c>
      <c r="D36" s="212">
        <v>8748.9300000000039</v>
      </c>
      <c r="E36" s="218">
        <f t="shared" si="24"/>
        <v>4.3849710257124622E-3</v>
      </c>
      <c r="F36" s="219">
        <f t="shared" si="25"/>
        <v>8.9223612519911781E-3</v>
      </c>
      <c r="G36" s="52">
        <f t="shared" si="19"/>
        <v>1.0274727184666264</v>
      </c>
      <c r="I36" s="211">
        <v>855.26499999999965</v>
      </c>
      <c r="J36" s="212">
        <v>1680.4819999999991</v>
      </c>
      <c r="K36" s="218">
        <f t="shared" si="20"/>
        <v>3.1606190250843308E-3</v>
      </c>
      <c r="L36" s="219">
        <f t="shared" si="21"/>
        <v>6.3672527180920297E-3</v>
      </c>
      <c r="M36" s="52">
        <f t="shared" si="22"/>
        <v>0.96486702951716696</v>
      </c>
      <c r="O36" s="27">
        <f t="shared" si="17"/>
        <v>1.9819868881787346</v>
      </c>
      <c r="P36" s="143">
        <f t="shared" si="18"/>
        <v>1.9207857417992811</v>
      </c>
      <c r="Q36" s="52">
        <f t="shared" si="23"/>
        <v>-3.0878683781652958E-2</v>
      </c>
    </row>
    <row r="37" spans="1:17" ht="20.100000000000001" customHeight="1" x14ac:dyDescent="0.25">
      <c r="A37" s="8" t="s">
        <v>135</v>
      </c>
      <c r="B37" s="3"/>
      <c r="C37" s="19">
        <v>1284.6899999999996</v>
      </c>
      <c r="D37" s="140">
        <v>1256.7500000000002</v>
      </c>
      <c r="E37" s="214">
        <f t="shared" si="24"/>
        <v>1.3054647482550108E-3</v>
      </c>
      <c r="F37" s="215">
        <f t="shared" si="25"/>
        <v>1.2816627294354749E-3</v>
      </c>
      <c r="G37" s="54">
        <f>(D37-C37)/C37</f>
        <v>-2.1748437366212379E-2</v>
      </c>
      <c r="I37" s="19">
        <v>287.36200000000002</v>
      </c>
      <c r="J37" s="140">
        <v>290.608</v>
      </c>
      <c r="K37" s="214">
        <f>I37/$I$40</f>
        <v>1.0619419762135525E-3</v>
      </c>
      <c r="L37" s="215">
        <f>J37/$J$40</f>
        <v>1.1010975291013468E-3</v>
      </c>
      <c r="M37" s="54">
        <f>(J37-I37)/I37</f>
        <v>1.1295856793869685E-2</v>
      </c>
      <c r="O37" s="238">
        <f t="shared" si="17"/>
        <v>2.2368197775338809</v>
      </c>
      <c r="P37" s="239">
        <f t="shared" si="18"/>
        <v>2.3123771633180819</v>
      </c>
      <c r="Q37" s="54">
        <f t="shared" si="23"/>
        <v>3.3778933172481054E-2</v>
      </c>
    </row>
    <row r="38" spans="1:17" ht="20.100000000000001" customHeight="1" x14ac:dyDescent="0.25">
      <c r="A38" s="8" t="s">
        <v>10</v>
      </c>
      <c r="C38" s="19">
        <v>5777.640000000004</v>
      </c>
      <c r="D38" s="140">
        <v>4475.8900000000021</v>
      </c>
      <c r="E38" s="214">
        <f t="shared" si="24"/>
        <v>5.8710703345617133E-3</v>
      </c>
      <c r="F38" s="215">
        <f t="shared" si="25"/>
        <v>4.5646161878280887E-3</v>
      </c>
      <c r="G38" s="52">
        <f t="shared" si="19"/>
        <v>-0.22530825735075238</v>
      </c>
      <c r="I38" s="19">
        <v>3154.956000000001</v>
      </c>
      <c r="J38" s="140">
        <v>2702.6360000000018</v>
      </c>
      <c r="K38" s="214">
        <f t="shared" si="20"/>
        <v>1.1659092745411034E-2</v>
      </c>
      <c r="L38" s="215">
        <f t="shared" si="21"/>
        <v>1.0240137304067162E-2</v>
      </c>
      <c r="M38" s="52">
        <f t="shared" si="22"/>
        <v>-0.1433680850065735</v>
      </c>
      <c r="O38" s="27">
        <f t="shared" si="17"/>
        <v>5.4606309842773157</v>
      </c>
      <c r="P38" s="143">
        <f t="shared" si="18"/>
        <v>6.0382091606362103</v>
      </c>
      <c r="Q38" s="52">
        <f t="shared" si="23"/>
        <v>0.10577132533253092</v>
      </c>
    </row>
    <row r="39" spans="1:17" ht="20.100000000000001" customHeight="1" thickBot="1" x14ac:dyDescent="0.3">
      <c r="A39" s="8" t="s">
        <v>11</v>
      </c>
      <c r="B39" s="10"/>
      <c r="C39" s="21">
        <v>15696.220000000001</v>
      </c>
      <c r="D39" s="142">
        <v>10021.99</v>
      </c>
      <c r="E39" s="220">
        <f>C39/$C$40</f>
        <v>1.5950043894523404E-2</v>
      </c>
      <c r="F39" s="221">
        <f>D39/$D$40</f>
        <v>1.0220657296817214E-2</v>
      </c>
      <c r="G39" s="55">
        <f t="shared" si="19"/>
        <v>-0.36150296058541487</v>
      </c>
      <c r="I39" s="21">
        <v>3338.377</v>
      </c>
      <c r="J39" s="142">
        <v>2468.7219999999993</v>
      </c>
      <c r="K39" s="220">
        <f t="shared" si="20"/>
        <v>1.2336922309581191E-2</v>
      </c>
      <c r="L39" s="221">
        <f t="shared" si="21"/>
        <v>9.3538501838839067E-3</v>
      </c>
      <c r="M39" s="55">
        <f t="shared" si="22"/>
        <v>-0.26050233391854805</v>
      </c>
      <c r="O39" s="240">
        <f t="shared" si="17"/>
        <v>2.126866850744956</v>
      </c>
      <c r="P39" s="241">
        <f t="shared" si="18"/>
        <v>2.4633051918830482</v>
      </c>
      <c r="Q39" s="55">
        <f>(P39-O39)/O39</f>
        <v>0.15818495690985612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984086.31999999972</v>
      </c>
      <c r="D40" s="226">
        <f>D28+D29+D30+D33+D37+D38+D39</f>
        <v>980562.18000000052</v>
      </c>
      <c r="E40" s="222">
        <f>C40/$C$40</f>
        <v>1</v>
      </c>
      <c r="F40" s="223">
        <f>D40/$D$40</f>
        <v>1</v>
      </c>
      <c r="G40" s="55">
        <f t="shared" si="19"/>
        <v>-3.5811289399889229E-3</v>
      </c>
      <c r="H40" s="1"/>
      <c r="I40" s="213">
        <f>I28+I29+I30+I33+I37+I38+I39</f>
        <v>270600.47199999995</v>
      </c>
      <c r="J40" s="226">
        <f>J28+J29+J30+J33+J37+J38+J39</f>
        <v>263925.75799999997</v>
      </c>
      <c r="K40" s="222">
        <f>K28+K29+K30+K33+K37+K38+K39</f>
        <v>0.99999999999999989</v>
      </c>
      <c r="L40" s="223">
        <f>L28+L29+L30+L33+L37+L38+L39</f>
        <v>1</v>
      </c>
      <c r="M40" s="55">
        <f t="shared" si="22"/>
        <v>-2.4666305829651246E-2</v>
      </c>
      <c r="N40" s="1"/>
      <c r="O40" s="24">
        <f t="shared" si="17"/>
        <v>2.7497635776503837</v>
      </c>
      <c r="P40" s="242">
        <f t="shared" si="18"/>
        <v>2.6915759488092821</v>
      </c>
      <c r="Q40" s="55">
        <f>(P40-O40)/O40</f>
        <v>-2.1160957005191609E-2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6" t="s">
        <v>15</v>
      </c>
      <c r="B44" s="350"/>
      <c r="C44" s="353" t="s">
        <v>1</v>
      </c>
      <c r="D44" s="354"/>
      <c r="E44" s="349" t="s">
        <v>105</v>
      </c>
      <c r="F44" s="349"/>
      <c r="G44" s="130" t="s">
        <v>0</v>
      </c>
      <c r="I44" s="355">
        <v>1000</v>
      </c>
      <c r="J44" s="354"/>
      <c r="K44" s="349" t="s">
        <v>105</v>
      </c>
      <c r="L44" s="349"/>
      <c r="M44" s="130" t="s">
        <v>0</v>
      </c>
      <c r="O44" s="361" t="s">
        <v>22</v>
      </c>
      <c r="P44" s="349"/>
      <c r="Q44" s="130" t="s">
        <v>0</v>
      </c>
    </row>
    <row r="45" spans="1:17" ht="15" customHeight="1" x14ac:dyDescent="0.25">
      <c r="A45" s="351"/>
      <c r="B45" s="352"/>
      <c r="C45" s="356" t="str">
        <f>C5</f>
        <v>jan-ago</v>
      </c>
      <c r="D45" s="357"/>
      <c r="E45" s="358" t="str">
        <f>C25</f>
        <v>jan-ago</v>
      </c>
      <c r="F45" s="358"/>
      <c r="G45" s="131" t="str">
        <f>G25</f>
        <v>2022 /2021</v>
      </c>
      <c r="I45" s="359" t="str">
        <f>C5</f>
        <v>jan-ago</v>
      </c>
      <c r="J45" s="357"/>
      <c r="K45" s="345" t="str">
        <f>C25</f>
        <v>jan-ago</v>
      </c>
      <c r="L45" s="346"/>
      <c r="M45" s="131" t="str">
        <f>G45</f>
        <v>2022 /2021</v>
      </c>
      <c r="O45" s="359" t="str">
        <f>C5</f>
        <v>jan-ago</v>
      </c>
      <c r="P45" s="357"/>
      <c r="Q45" s="131" t="str">
        <f>Q25</f>
        <v>2022 /2021</v>
      </c>
    </row>
    <row r="46" spans="1:17" ht="15.75" customHeight="1" x14ac:dyDescent="0.25">
      <c r="A46" s="351"/>
      <c r="B46" s="352"/>
      <c r="C46" s="139">
        <f>C6</f>
        <v>2021</v>
      </c>
      <c r="D46" s="137">
        <f>D6</f>
        <v>2022</v>
      </c>
      <c r="E46" s="68">
        <f>C26</f>
        <v>2021</v>
      </c>
      <c r="F46" s="137">
        <f>D26</f>
        <v>2022</v>
      </c>
      <c r="G46" s="131" t="s">
        <v>1</v>
      </c>
      <c r="I46" s="16">
        <f>C6</f>
        <v>2021</v>
      </c>
      <c r="J46" s="138">
        <f>D6</f>
        <v>2022</v>
      </c>
      <c r="K46" s="136">
        <f>C26</f>
        <v>2021</v>
      </c>
      <c r="L46" s="137">
        <f>D26</f>
        <v>2022</v>
      </c>
      <c r="M46" s="260">
        <v>1000</v>
      </c>
      <c r="O46" s="16">
        <f>O26</f>
        <v>2021</v>
      </c>
      <c r="P46" s="138">
        <f>P26</f>
        <v>2022</v>
      </c>
      <c r="Q46" s="131"/>
    </row>
    <row r="47" spans="1:17" s="273" customFormat="1" ht="15.75" customHeight="1" x14ac:dyDescent="0.25">
      <c r="A47" s="23" t="s">
        <v>116</v>
      </c>
      <c r="B47" s="15"/>
      <c r="C47" s="78">
        <f>C48+C49</f>
        <v>597766.14000000013</v>
      </c>
      <c r="D47" s="210">
        <f>D48+D49</f>
        <v>560173.57999999938</v>
      </c>
      <c r="E47" s="216">
        <f>C47/$C$60</f>
        <v>0.51045412128504764</v>
      </c>
      <c r="F47" s="217">
        <f>D47/$D$60</f>
        <v>0.49452119796409716</v>
      </c>
      <c r="G47" s="53">
        <f>(D47-C47)/C47</f>
        <v>-6.2888406492881563E-2</v>
      </c>
      <c r="H47"/>
      <c r="I47" s="78">
        <f>I48+I49</f>
        <v>176506.3949999999</v>
      </c>
      <c r="J47" s="210">
        <f>J48+J49</f>
        <v>178250.47099999999</v>
      </c>
      <c r="K47" s="216">
        <f>I47/$I$60</f>
        <v>0.56698327021801442</v>
      </c>
      <c r="L47" s="217">
        <f>J47/$J$60</f>
        <v>0.55306790080606161</v>
      </c>
      <c r="M47" s="53">
        <f>(J47-I47)/I47</f>
        <v>9.8810924102783314E-3</v>
      </c>
      <c r="N47"/>
      <c r="O47" s="63">
        <f t="shared" ref="O47" si="26">(I47/C47)*10</f>
        <v>2.9527666956847014</v>
      </c>
      <c r="P47" s="237">
        <f t="shared" ref="P47" si="27">(J47/D47)*10</f>
        <v>3.1820578007266995</v>
      </c>
      <c r="Q47" s="53">
        <f>(P47-O47)/O47</f>
        <v>7.7652970475823188E-2</v>
      </c>
    </row>
    <row r="48" spans="1:17" ht="20.100000000000001" customHeight="1" x14ac:dyDescent="0.25">
      <c r="A48" s="8" t="s">
        <v>4</v>
      </c>
      <c r="C48" s="19">
        <v>282263.27999999974</v>
      </c>
      <c r="D48" s="140">
        <v>266356.02999999956</v>
      </c>
      <c r="E48" s="214">
        <f>C48/$C$60</f>
        <v>0.2410348210145111</v>
      </c>
      <c r="F48" s="215">
        <f>D48/$D$60</f>
        <v>0.23513908499676284</v>
      </c>
      <c r="G48" s="52">
        <f>(D48-C48)/C48</f>
        <v>-5.6356072954300646E-2</v>
      </c>
      <c r="I48" s="19">
        <v>98071.502999999866</v>
      </c>
      <c r="J48" s="140">
        <v>101059.07799999995</v>
      </c>
      <c r="K48" s="214">
        <f>I48/$I$60</f>
        <v>0.31503052048700991</v>
      </c>
      <c r="L48" s="215">
        <f>J48/$J$60</f>
        <v>0.31356176403514813</v>
      </c>
      <c r="M48" s="52">
        <f>(J48-I48)/I48</f>
        <v>3.0463232525355387E-2</v>
      </c>
      <c r="O48" s="27">
        <f t="shared" ref="O48:O60" si="28">(I48/C48)*10</f>
        <v>3.4744690488964758</v>
      </c>
      <c r="P48" s="143">
        <f t="shared" ref="P48:P60" si="29">(J48/D48)*10</f>
        <v>3.7941351656277544</v>
      </c>
      <c r="Q48" s="52">
        <f>(P48-O48)/O48</f>
        <v>9.2004306912104344E-2</v>
      </c>
    </row>
    <row r="49" spans="1:17" ht="20.100000000000001" customHeight="1" x14ac:dyDescent="0.25">
      <c r="A49" s="8" t="s">
        <v>5</v>
      </c>
      <c r="C49" s="19">
        <v>315502.86000000034</v>
      </c>
      <c r="D49" s="140">
        <v>293817.54999999981</v>
      </c>
      <c r="E49" s="214">
        <f>C49/$C$60</f>
        <v>0.26941930027053645</v>
      </c>
      <c r="F49" s="215">
        <f>D49/$D$60</f>
        <v>0.25938211296733432</v>
      </c>
      <c r="G49" s="52">
        <f>(D49-C49)/C49</f>
        <v>-6.8732530665492217E-2</v>
      </c>
      <c r="I49" s="19">
        <v>78434.892000000036</v>
      </c>
      <c r="J49" s="140">
        <v>77191.39300000004</v>
      </c>
      <c r="K49" s="214">
        <f>I49/$I$60</f>
        <v>0.25195274973100446</v>
      </c>
      <c r="L49" s="215">
        <f>J49/$J$60</f>
        <v>0.23950613677091345</v>
      </c>
      <c r="M49" s="52">
        <f>(J49-I49)/I49</f>
        <v>-1.5853900837907643E-2</v>
      </c>
      <c r="O49" s="27">
        <f t="shared" si="28"/>
        <v>2.4860279238039222</v>
      </c>
      <c r="P49" s="143">
        <f t="shared" si="29"/>
        <v>2.6271879606919359</v>
      </c>
      <c r="Q49" s="52">
        <f>(P49-O49)/O49</f>
        <v>5.6781356128945581E-2</v>
      </c>
    </row>
    <row r="50" spans="1:17" ht="20.100000000000001" customHeight="1" x14ac:dyDescent="0.25">
      <c r="A50" s="23" t="s">
        <v>38</v>
      </c>
      <c r="B50" s="15"/>
      <c r="C50" s="78">
        <f>C51+C52</f>
        <v>455663.23000000068</v>
      </c>
      <c r="D50" s="210">
        <f>D51+D52</f>
        <v>465534.25000000006</v>
      </c>
      <c r="E50" s="216">
        <f>C50/$C$60</f>
        <v>0.38910730820510647</v>
      </c>
      <c r="F50" s="217">
        <f>D50/$D$60</f>
        <v>0.41097360393776117</v>
      </c>
      <c r="G50" s="53">
        <f>(D50-C50)/C50</f>
        <v>2.1662972454458009E-2</v>
      </c>
      <c r="I50" s="78">
        <f>I51+I52</f>
        <v>55327.367000000042</v>
      </c>
      <c r="J50" s="210">
        <f>J51+J52</f>
        <v>60892.388000000057</v>
      </c>
      <c r="K50" s="216">
        <f>I50/$I$60</f>
        <v>0.17772552362316557</v>
      </c>
      <c r="L50" s="217">
        <f>J50/$J$60</f>
        <v>0.18893428453397043</v>
      </c>
      <c r="M50" s="53">
        <f>(J50-I50)/I50</f>
        <v>0.10058351412240549</v>
      </c>
      <c r="O50" s="63">
        <f t="shared" si="28"/>
        <v>1.2142161876875597</v>
      </c>
      <c r="P50" s="237">
        <f t="shared" si="29"/>
        <v>1.308010914341964</v>
      </c>
      <c r="Q50" s="53">
        <f>(P50-O50)/O50</f>
        <v>7.7247139023104081E-2</v>
      </c>
    </row>
    <row r="51" spans="1:17" ht="20.100000000000001" customHeight="1" x14ac:dyDescent="0.25">
      <c r="A51" s="8"/>
      <c r="B51" t="s">
        <v>6</v>
      </c>
      <c r="C51" s="31">
        <v>437259.28000000067</v>
      </c>
      <c r="D51" s="141">
        <v>449705.61000000004</v>
      </c>
      <c r="E51" s="214">
        <f t="shared" ref="E51:E57" si="30">C51/$C$60</f>
        <v>0.37339150984050867</v>
      </c>
      <c r="F51" s="215">
        <f t="shared" ref="F51:F57" si="31">D51/$D$60</f>
        <v>0.39700008163250994</v>
      </c>
      <c r="G51" s="52">
        <f t="shared" ref="G51:G59" si="32">(D51-C51)/C51</f>
        <v>2.8464415895299824E-2</v>
      </c>
      <c r="I51" s="31">
        <v>51723.076000000045</v>
      </c>
      <c r="J51" s="141">
        <v>57474.303000000058</v>
      </c>
      <c r="K51" s="214">
        <f t="shared" ref="K51:K58" si="33">I51/$I$60</f>
        <v>0.16614762754751711</v>
      </c>
      <c r="L51" s="215">
        <f t="shared" ref="L51:L58" si="34">J51/$J$60</f>
        <v>0.17832879729390202</v>
      </c>
      <c r="M51" s="52">
        <f t="shared" ref="M51:M58" si="35">(J51-I51)/I51</f>
        <v>0.11119267152634171</v>
      </c>
      <c r="O51" s="27">
        <f t="shared" si="28"/>
        <v>1.1828925849212386</v>
      </c>
      <c r="P51" s="143">
        <f t="shared" si="29"/>
        <v>1.2780428289520349</v>
      </c>
      <c r="Q51" s="52">
        <f t="shared" ref="Q51:Q58" si="36">(P51-O51)/O51</f>
        <v>8.0438617372119006E-2</v>
      </c>
    </row>
    <row r="52" spans="1:17" ht="20.100000000000001" customHeight="1" x14ac:dyDescent="0.25">
      <c r="A52" s="8"/>
      <c r="B52" t="s">
        <v>39</v>
      </c>
      <c r="C52" s="31">
        <v>18403.949999999997</v>
      </c>
      <c r="D52" s="141">
        <v>15828.640000000005</v>
      </c>
      <c r="E52" s="218">
        <f t="shared" si="30"/>
        <v>1.5715798364597813E-2</v>
      </c>
      <c r="F52" s="219">
        <f t="shared" si="31"/>
        <v>1.3973522305251236E-2</v>
      </c>
      <c r="G52" s="52">
        <f t="shared" si="32"/>
        <v>-0.13993246015121713</v>
      </c>
      <c r="I52" s="31">
        <v>3604.2910000000006</v>
      </c>
      <c r="J52" s="141">
        <v>3418.0850000000023</v>
      </c>
      <c r="K52" s="218">
        <f t="shared" si="33"/>
        <v>1.1577896075648471E-2</v>
      </c>
      <c r="L52" s="219">
        <f t="shared" si="34"/>
        <v>1.0605487240068434E-2</v>
      </c>
      <c r="M52" s="52">
        <f t="shared" si="35"/>
        <v>-5.1662310285156852E-2</v>
      </c>
      <c r="O52" s="27">
        <f t="shared" si="28"/>
        <v>1.958433379790752</v>
      </c>
      <c r="P52" s="143">
        <f t="shared" si="29"/>
        <v>2.1594306270153347</v>
      </c>
      <c r="Q52" s="52">
        <f t="shared" si="36"/>
        <v>0.10263164900000742</v>
      </c>
    </row>
    <row r="53" spans="1:17" ht="20.100000000000001" customHeight="1" x14ac:dyDescent="0.25">
      <c r="A53" s="23" t="s">
        <v>134</v>
      </c>
      <c r="B53" s="15"/>
      <c r="C53" s="78">
        <f>SUM(C54:C56)</f>
        <v>100946.56000000001</v>
      </c>
      <c r="D53" s="210">
        <f>SUM(D54:D56)</f>
        <v>86567.009999999951</v>
      </c>
      <c r="E53" s="216">
        <f>C53/$C$60</f>
        <v>8.6201917662228789E-2</v>
      </c>
      <c r="F53" s="217">
        <f>D53/$D$60</f>
        <v>7.6421350484558739E-2</v>
      </c>
      <c r="G53" s="53">
        <f>(D53-C53)/C53</f>
        <v>-0.14244715223579743</v>
      </c>
      <c r="I53" s="78">
        <f>SUM(I54:I56)</f>
        <v>73626.650000000009</v>
      </c>
      <c r="J53" s="210">
        <f>SUM(J54:J56)</f>
        <v>74698.986000000004</v>
      </c>
      <c r="K53" s="216">
        <f t="shared" si="33"/>
        <v>0.23650745794336345</v>
      </c>
      <c r="L53" s="217">
        <f t="shared" si="34"/>
        <v>0.23177280344668141</v>
      </c>
      <c r="M53" s="53">
        <f t="shared" si="35"/>
        <v>1.4564508910835893E-2</v>
      </c>
      <c r="O53" s="63">
        <f t="shared" si="28"/>
        <v>7.2936264494798042</v>
      </c>
      <c r="P53" s="237">
        <f t="shared" si="29"/>
        <v>8.6290361651626917</v>
      </c>
      <c r="Q53" s="53">
        <f t="shared" si="36"/>
        <v>0.1830926940024645</v>
      </c>
    </row>
    <row r="54" spans="1:17" ht="20.100000000000001" customHeight="1" x14ac:dyDescent="0.25">
      <c r="A54" s="8"/>
      <c r="B54" s="3" t="s">
        <v>7</v>
      </c>
      <c r="C54" s="31">
        <v>92921.920000000013</v>
      </c>
      <c r="D54" s="141">
        <v>79591.409999999945</v>
      </c>
      <c r="E54" s="214">
        <f>C54/$C$60</f>
        <v>7.9349387407121261E-2</v>
      </c>
      <c r="F54" s="215">
        <f>D54/$D$60</f>
        <v>7.0263291283483312E-2</v>
      </c>
      <c r="G54" s="52">
        <f>(D54-C54)/C54</f>
        <v>-0.14345926128086964</v>
      </c>
      <c r="I54" s="31">
        <v>67170.63900000001</v>
      </c>
      <c r="J54" s="141">
        <v>67729.323000000004</v>
      </c>
      <c r="K54" s="214">
        <f t="shared" si="33"/>
        <v>0.21576911455731518</v>
      </c>
      <c r="L54" s="215">
        <f t="shared" si="34"/>
        <v>0.21014763262322997</v>
      </c>
      <c r="M54" s="52">
        <f t="shared" si="35"/>
        <v>8.3173840284591263E-3</v>
      </c>
      <c r="O54" s="27">
        <f t="shared" si="28"/>
        <v>7.2287183691426096</v>
      </c>
      <c r="P54" s="143">
        <f t="shared" si="29"/>
        <v>8.5096272323860127</v>
      </c>
      <c r="Q54" s="52">
        <f t="shared" si="36"/>
        <v>0.17719722886303707</v>
      </c>
    </row>
    <row r="55" spans="1:17" ht="20.100000000000001" customHeight="1" x14ac:dyDescent="0.25">
      <c r="A55" s="8"/>
      <c r="B55" s="3" t="s">
        <v>8</v>
      </c>
      <c r="C55" s="31">
        <v>6255.17</v>
      </c>
      <c r="D55" s="141">
        <v>6124.9099999999971</v>
      </c>
      <c r="E55" s="214">
        <f t="shared" si="30"/>
        <v>5.3415158406907937E-3</v>
      </c>
      <c r="F55" s="215">
        <f t="shared" si="31"/>
        <v>5.4070701274813431E-3</v>
      </c>
      <c r="G55" s="52">
        <f t="shared" si="32"/>
        <v>-2.0824374077763344E-2</v>
      </c>
      <c r="I55" s="31">
        <v>5669.0990000000038</v>
      </c>
      <c r="J55" s="141">
        <v>6443.6200000000008</v>
      </c>
      <c r="K55" s="214">
        <f t="shared" si="33"/>
        <v>1.8210582626253736E-2</v>
      </c>
      <c r="L55" s="215">
        <f t="shared" si="34"/>
        <v>1.9992987210631016E-2</v>
      </c>
      <c r="M55" s="52">
        <f t="shared" si="35"/>
        <v>0.13662153368639293</v>
      </c>
      <c r="O55" s="27">
        <f t="shared" si="28"/>
        <v>9.0630614355804937</v>
      </c>
      <c r="P55" s="143">
        <f t="shared" si="29"/>
        <v>10.520350503109439</v>
      </c>
      <c r="Q55" s="52">
        <f t="shared" si="36"/>
        <v>0.1607943494466233</v>
      </c>
    </row>
    <row r="56" spans="1:17" ht="20.100000000000001" customHeight="1" x14ac:dyDescent="0.25">
      <c r="A56" s="32"/>
      <c r="B56" s="33" t="s">
        <v>9</v>
      </c>
      <c r="C56" s="211">
        <v>1769.4699999999991</v>
      </c>
      <c r="D56" s="212">
        <v>850.6899999999996</v>
      </c>
      <c r="E56" s="218">
        <f t="shared" si="30"/>
        <v>1.5110144144167357E-3</v>
      </c>
      <c r="F56" s="219">
        <f t="shared" si="31"/>
        <v>7.5098907359407786E-4</v>
      </c>
      <c r="G56" s="52">
        <f t="shared" si="32"/>
        <v>-0.51924022447399498</v>
      </c>
      <c r="I56" s="211">
        <v>786.91199999999992</v>
      </c>
      <c r="J56" s="212">
        <v>526.04299999999978</v>
      </c>
      <c r="K56" s="218">
        <f t="shared" si="33"/>
        <v>2.5277607597945576E-3</v>
      </c>
      <c r="L56" s="219">
        <f t="shared" si="34"/>
        <v>1.632183612820428E-3</v>
      </c>
      <c r="M56" s="52">
        <f t="shared" si="35"/>
        <v>-0.33150974950185047</v>
      </c>
      <c r="O56" s="27">
        <f t="shared" si="28"/>
        <v>4.4471621445969713</v>
      </c>
      <c r="P56" s="143">
        <f t="shared" si="29"/>
        <v>6.1837214496467574</v>
      </c>
      <c r="Q56" s="52">
        <f t="shared" si="36"/>
        <v>0.39048706761447832</v>
      </c>
    </row>
    <row r="57" spans="1:17" ht="20.100000000000001" customHeight="1" x14ac:dyDescent="0.25">
      <c r="A57" s="8" t="s">
        <v>135</v>
      </c>
      <c r="B57" s="3"/>
      <c r="C57" s="19">
        <v>1050.3599999999997</v>
      </c>
      <c r="D57" s="140">
        <v>1582.1999999999998</v>
      </c>
      <c r="E57" s="214">
        <f t="shared" si="30"/>
        <v>8.9694038346327593E-4</v>
      </c>
      <c r="F57" s="215">
        <f t="shared" si="31"/>
        <v>1.3967660513707113E-3</v>
      </c>
      <c r="G57" s="54">
        <f t="shared" si="32"/>
        <v>0.50634068319433367</v>
      </c>
      <c r="I57" s="19">
        <v>942.03499999999974</v>
      </c>
      <c r="J57" s="140">
        <v>1287.52</v>
      </c>
      <c r="K57" s="214">
        <f t="shared" si="33"/>
        <v>3.0260551463862106E-3</v>
      </c>
      <c r="L57" s="215">
        <f t="shared" si="34"/>
        <v>3.9948617226701205E-3</v>
      </c>
      <c r="M57" s="54">
        <f t="shared" si="35"/>
        <v>0.36674327386986721</v>
      </c>
      <c r="O57" s="238">
        <f t="shared" si="28"/>
        <v>8.9686869263871429</v>
      </c>
      <c r="P57" s="239">
        <f t="shared" si="29"/>
        <v>8.1375300214890665</v>
      </c>
      <c r="Q57" s="54">
        <f t="shared" si="36"/>
        <v>-9.2673198620936981E-2</v>
      </c>
    </row>
    <row r="58" spans="1:17" ht="20.100000000000001" customHeight="1" x14ac:dyDescent="0.25">
      <c r="A58" s="8" t="s">
        <v>10</v>
      </c>
      <c r="C58" s="19">
        <v>6889.8999999999987</v>
      </c>
      <c r="D58" s="140">
        <v>9846.25000000002</v>
      </c>
      <c r="E58" s="214">
        <f>C58/$C$60</f>
        <v>5.8835347385883183E-3</v>
      </c>
      <c r="F58" s="215">
        <f>D58/$D$60</f>
        <v>8.692268823984892E-3</v>
      </c>
      <c r="G58" s="52">
        <f t="shared" si="32"/>
        <v>0.4290846020987274</v>
      </c>
      <c r="I58" s="19">
        <v>3267.0690000000022</v>
      </c>
      <c r="J58" s="140">
        <v>5258.9179999999942</v>
      </c>
      <c r="K58" s="214">
        <f t="shared" si="33"/>
        <v>1.0494653554325328E-2</v>
      </c>
      <c r="L58" s="215">
        <f t="shared" si="34"/>
        <v>1.6317144759585005E-2</v>
      </c>
      <c r="M58" s="52">
        <f t="shared" si="35"/>
        <v>0.60967460436250065</v>
      </c>
      <c r="O58" s="27">
        <f t="shared" si="28"/>
        <v>4.74182353880318</v>
      </c>
      <c r="P58" s="143">
        <f t="shared" si="29"/>
        <v>5.3410364351910458</v>
      </c>
      <c r="Q58" s="52">
        <f t="shared" si="36"/>
        <v>0.12636760762698163</v>
      </c>
    </row>
    <row r="59" spans="1:17" ht="20.100000000000001" customHeight="1" thickBot="1" x14ac:dyDescent="0.3">
      <c r="A59" s="8" t="s">
        <v>11</v>
      </c>
      <c r="B59" s="10"/>
      <c r="C59" s="21">
        <v>8731.5400000000045</v>
      </c>
      <c r="D59" s="142">
        <v>9056.1999999999989</v>
      </c>
      <c r="E59" s="220">
        <f>C59/$C$60</f>
        <v>7.4561777255654623E-3</v>
      </c>
      <c r="F59" s="221">
        <f>D59/$D$60</f>
        <v>7.9948127382274276E-3</v>
      </c>
      <c r="G59" s="55">
        <f t="shared" si="32"/>
        <v>3.7182444333988533E-2</v>
      </c>
      <c r="I59" s="21">
        <v>1638.4260000000006</v>
      </c>
      <c r="J59" s="142">
        <v>1905.7259999999997</v>
      </c>
      <c r="K59" s="220">
        <f>I59/$I$60</f>
        <v>5.2630395147451811E-3</v>
      </c>
      <c r="L59" s="221">
        <f>J59/$J$60</f>
        <v>5.9130047310311587E-3</v>
      </c>
      <c r="M59" s="55">
        <f>(J59-I59)/I59</f>
        <v>0.16314438369508233</v>
      </c>
      <c r="O59" s="240">
        <f t="shared" si="28"/>
        <v>1.8764456212764298</v>
      </c>
      <c r="P59" s="241">
        <f t="shared" si="29"/>
        <v>2.1043329431770501</v>
      </c>
      <c r="Q59" s="55">
        <f>(P59-O59)/O59</f>
        <v>0.12144627018053564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1171047.7300000009</v>
      </c>
      <c r="D60" s="226">
        <f>D48+D49+D50+D53+D57+D58+D59</f>
        <v>1132759.4899999993</v>
      </c>
      <c r="E60" s="222">
        <f>E48+E49+E50+E53+E57+E58+E59</f>
        <v>0.99999999999999989</v>
      </c>
      <c r="F60" s="223">
        <f>F48+F49+F50+F53+F57+F58+F59</f>
        <v>1</v>
      </c>
      <c r="G60" s="55">
        <f>(D60-C60)/C60</f>
        <v>-3.2695712582100807E-2</v>
      </c>
      <c r="H60" s="1"/>
      <c r="I60" s="213">
        <f>I48+I49+I50+I53+I57+I58+I59</f>
        <v>311307.94199999992</v>
      </c>
      <c r="J60" s="226">
        <f>J48+J49+J50+J53+J57+J58+J59</f>
        <v>322294.00900000014</v>
      </c>
      <c r="K60" s="222">
        <f>K48+K49+K50+K53+K57+K58+K59</f>
        <v>1.0000000000000002</v>
      </c>
      <c r="L60" s="223">
        <f>L48+L49+L50+L53+L57+L58+L59</f>
        <v>0.99999999999999978</v>
      </c>
      <c r="M60" s="55">
        <f>(J60-I60)/I60</f>
        <v>3.5290031245011462E-2</v>
      </c>
      <c r="N60" s="1"/>
      <c r="O60" s="24">
        <f t="shared" si="28"/>
        <v>2.6583710810830885</v>
      </c>
      <c r="P60" s="242">
        <f t="shared" si="29"/>
        <v>2.8452112901742304</v>
      </c>
      <c r="Q60" s="55">
        <f>(P60-O60)/O60</f>
        <v>7.0283720140010844E-2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topLeftCell="A43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161</v>
      </c>
    </row>
    <row r="3" spans="1:20" ht="8.25" customHeight="1" thickBot="1" x14ac:dyDescent="0.3">
      <c r="Q3" s="10"/>
    </row>
    <row r="4" spans="1:20" x14ac:dyDescent="0.25">
      <c r="A4" s="336" t="s">
        <v>3</v>
      </c>
      <c r="B4" s="350"/>
      <c r="C4" s="353" t="s">
        <v>1</v>
      </c>
      <c r="D4" s="354"/>
      <c r="E4" s="349" t="s">
        <v>104</v>
      </c>
      <c r="F4" s="349"/>
      <c r="G4" s="130" t="s">
        <v>0</v>
      </c>
      <c r="I4" s="355">
        <v>1000</v>
      </c>
      <c r="J4" s="349"/>
      <c r="K4" s="347" t="s">
        <v>104</v>
      </c>
      <c r="L4" s="348"/>
      <c r="M4" s="130" t="s">
        <v>0</v>
      </c>
      <c r="O4" s="361" t="s">
        <v>22</v>
      </c>
      <c r="P4" s="349"/>
      <c r="Q4" s="130" t="s">
        <v>0</v>
      </c>
    </row>
    <row r="5" spans="1:20" x14ac:dyDescent="0.25">
      <c r="A5" s="351"/>
      <c r="B5" s="352"/>
      <c r="C5" s="356" t="s">
        <v>65</v>
      </c>
      <c r="D5" s="357"/>
      <c r="E5" s="358" t="str">
        <f>C5</f>
        <v>ago</v>
      </c>
      <c r="F5" s="358"/>
      <c r="G5" s="131" t="s">
        <v>133</v>
      </c>
      <c r="I5" s="359" t="str">
        <f>C5</f>
        <v>ago</v>
      </c>
      <c r="J5" s="358"/>
      <c r="K5" s="360" t="str">
        <f>C5</f>
        <v>ago</v>
      </c>
      <c r="L5" s="346"/>
      <c r="M5" s="131" t="str">
        <f>G5</f>
        <v>2022 /2021</v>
      </c>
      <c r="O5" s="359" t="str">
        <f>C5</f>
        <v>ago</v>
      </c>
      <c r="P5" s="357"/>
      <c r="Q5" s="131" t="str">
        <f>M5</f>
        <v>2022 /2021</v>
      </c>
    </row>
    <row r="6" spans="1:20" ht="19.5" customHeight="1" x14ac:dyDescent="0.25">
      <c r="A6" s="351"/>
      <c r="B6" s="352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103697.26</v>
      </c>
      <c r="D7" s="210">
        <f>D8+D9</f>
        <v>107598.00000000003</v>
      </c>
      <c r="E7" s="216">
        <f t="shared" ref="E7" si="0">C7/$C$20</f>
        <v>0.44421800293928437</v>
      </c>
      <c r="F7" s="217">
        <f t="shared" ref="F7" si="1">D7/$D$20</f>
        <v>0.42544709646927303</v>
      </c>
      <c r="G7" s="53">
        <f>(D7-C7)/C7</f>
        <v>3.7616615906727283E-2</v>
      </c>
      <c r="I7" s="224">
        <f>I8+I9</f>
        <v>28160.630000000008</v>
      </c>
      <c r="J7" s="225">
        <f>J8+J9</f>
        <v>32046.11099999999</v>
      </c>
      <c r="K7" s="216">
        <f t="shared" ref="K7" si="2">I7/$I$20</f>
        <v>0.46197591043104336</v>
      </c>
      <c r="L7" s="217">
        <f t="shared" ref="L7" si="3">J7/$J$20</f>
        <v>0.4473017834013589</v>
      </c>
      <c r="M7" s="53">
        <f>(J7-I7)/I7</f>
        <v>0.13797564188017031</v>
      </c>
      <c r="O7" s="63">
        <f t="shared" ref="O7" si="4">(I7/C7)*10</f>
        <v>2.7156580607819345</v>
      </c>
      <c r="P7" s="237">
        <f t="shared" ref="P7" si="5">(J7/D7)*10</f>
        <v>2.9783184631684585</v>
      </c>
      <c r="Q7" s="53">
        <f>(P7-O7)/O7</f>
        <v>9.6720719806268507E-2</v>
      </c>
    </row>
    <row r="8" spans="1:20" ht="20.100000000000001" customHeight="1" x14ac:dyDescent="0.25">
      <c r="A8" s="8" t="s">
        <v>4</v>
      </c>
      <c r="C8" s="19">
        <v>53652.660000000011</v>
      </c>
      <c r="D8" s="140">
        <v>48985.780000000006</v>
      </c>
      <c r="E8" s="214">
        <f t="shared" ref="E8:E19" si="6">C8/$C$20</f>
        <v>0.22983709962616591</v>
      </c>
      <c r="F8" s="215">
        <f t="shared" ref="F8:F19" si="7">D8/$D$20</f>
        <v>0.19369187038125785</v>
      </c>
      <c r="G8" s="52">
        <f>(D8-C8)/C8</f>
        <v>-8.6983198969072625E-2</v>
      </c>
      <c r="I8" s="19">
        <v>16020.852000000006</v>
      </c>
      <c r="J8" s="140">
        <v>17101.272999999994</v>
      </c>
      <c r="K8" s="214">
        <f t="shared" ref="K8:K19" si="8">I8/$I$20</f>
        <v>0.26282251812480767</v>
      </c>
      <c r="L8" s="215">
        <f t="shared" ref="L8:L19" si="9">J8/$J$20</f>
        <v>0.23870072444464499</v>
      </c>
      <c r="M8" s="52">
        <f>(J8-I8)/I8</f>
        <v>6.7438423374736073E-2</v>
      </c>
      <c r="O8" s="27">
        <f t="shared" ref="O8:P20" si="10">(I8/C8)*10</f>
        <v>2.9860312610782023</v>
      </c>
      <c r="P8" s="143">
        <f t="shared" si="10"/>
        <v>3.4910688367113867</v>
      </c>
      <c r="Q8" s="52">
        <f>(P8-O8)/O8</f>
        <v>0.16913338524487664</v>
      </c>
      <c r="R8" s="119"/>
      <c r="S8" s="119"/>
      <c r="T8" s="2"/>
    </row>
    <row r="9" spans="1:20" ht="20.100000000000001" customHeight="1" x14ac:dyDescent="0.25">
      <c r="A9" s="8" t="s">
        <v>5</v>
      </c>
      <c r="C9" s="19">
        <v>50044.599999999984</v>
      </c>
      <c r="D9" s="140">
        <v>58612.220000000023</v>
      </c>
      <c r="E9" s="214">
        <f t="shared" si="6"/>
        <v>0.21438090331311843</v>
      </c>
      <c r="F9" s="215">
        <f t="shared" si="7"/>
        <v>0.23175522608801516</v>
      </c>
      <c r="G9" s="52">
        <f>(D9-C9)/C9</f>
        <v>0.17119968987663087</v>
      </c>
      <c r="I9" s="19">
        <v>12139.778000000002</v>
      </c>
      <c r="J9" s="140">
        <v>14944.837999999994</v>
      </c>
      <c r="K9" s="214">
        <f t="shared" si="8"/>
        <v>0.19915339230623569</v>
      </c>
      <c r="L9" s="215">
        <f t="shared" si="9"/>
        <v>0.20860105895671388</v>
      </c>
      <c r="M9" s="52">
        <f>(J9-I9)/I9</f>
        <v>0.23106353345176425</v>
      </c>
      <c r="O9" s="27">
        <f t="shared" si="10"/>
        <v>2.4257917937200029</v>
      </c>
      <c r="P9" s="143">
        <f t="shared" si="10"/>
        <v>2.549781939670599</v>
      </c>
      <c r="Q9" s="52">
        <f t="shared" ref="Q9:Q20" si="11">(P9-O9)/O9</f>
        <v>5.1113267952998802E-2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84375.750000000015</v>
      </c>
      <c r="D10" s="210">
        <f>D11+D12</f>
        <v>93805.260000000082</v>
      </c>
      <c r="E10" s="216">
        <f t="shared" si="6"/>
        <v>0.36144857792293</v>
      </c>
      <c r="F10" s="217">
        <f t="shared" si="7"/>
        <v>0.37091001227295362</v>
      </c>
      <c r="G10" s="53">
        <f>(D10-C10)/C10</f>
        <v>0.11175616216744819</v>
      </c>
      <c r="I10" s="224">
        <f>I11+I12</f>
        <v>9882.9590000000026</v>
      </c>
      <c r="J10" s="225">
        <f>J11+J12</f>
        <v>12329.392000000005</v>
      </c>
      <c r="K10" s="216">
        <f t="shared" si="8"/>
        <v>0.16213021447949402</v>
      </c>
      <c r="L10" s="217">
        <f t="shared" si="9"/>
        <v>0.17209448690527382</v>
      </c>
      <c r="M10" s="53">
        <f>(J10-I10)/I10</f>
        <v>0.24754053922514524</v>
      </c>
      <c r="O10" s="63">
        <f t="shared" si="10"/>
        <v>1.1713032476748355</v>
      </c>
      <c r="P10" s="237">
        <f t="shared" si="10"/>
        <v>1.3143604100665565</v>
      </c>
      <c r="Q10" s="53">
        <f t="shared" si="11"/>
        <v>0.12213503435229518</v>
      </c>
      <c r="R10" s="272"/>
      <c r="S10" s="272"/>
      <c r="T10" s="2"/>
    </row>
    <row r="11" spans="1:20" ht="20.100000000000001" customHeight="1" x14ac:dyDescent="0.25">
      <c r="A11" s="8"/>
      <c r="B11" t="s">
        <v>6</v>
      </c>
      <c r="C11" s="31">
        <v>79488.250000000015</v>
      </c>
      <c r="D11" s="141">
        <v>90800.900000000081</v>
      </c>
      <c r="E11" s="214">
        <f t="shared" si="6"/>
        <v>0.34051152047931238</v>
      </c>
      <c r="F11" s="215">
        <f t="shared" si="7"/>
        <v>0.35903064426659265</v>
      </c>
      <c r="G11" s="52">
        <f t="shared" ref="G11:G19" si="12">(D11-C11)/C11</f>
        <v>0.14231851877478829</v>
      </c>
      <c r="I11" s="19">
        <v>9034.0440000000035</v>
      </c>
      <c r="J11" s="140">
        <v>11638.419000000005</v>
      </c>
      <c r="K11" s="214">
        <f t="shared" si="8"/>
        <v>0.14820374053329435</v>
      </c>
      <c r="L11" s="215">
        <f t="shared" si="9"/>
        <v>0.16244983906697022</v>
      </c>
      <c r="M11" s="52">
        <f t="shared" ref="M11:M19" si="13">(J11-I11)/I11</f>
        <v>0.28828451577167441</v>
      </c>
      <c r="O11" s="27">
        <f t="shared" si="10"/>
        <v>1.1365257129198343</v>
      </c>
      <c r="P11" s="143">
        <f t="shared" si="10"/>
        <v>1.2817515024630808</v>
      </c>
      <c r="Q11" s="52">
        <f t="shared" si="11"/>
        <v>0.12778046980578089</v>
      </c>
    </row>
    <row r="12" spans="1:20" ht="20.100000000000001" customHeight="1" x14ac:dyDescent="0.25">
      <c r="A12" s="8"/>
      <c r="B12" t="s">
        <v>39</v>
      </c>
      <c r="C12" s="31">
        <v>4887.5000000000009</v>
      </c>
      <c r="D12" s="141">
        <v>3004.3599999999997</v>
      </c>
      <c r="E12" s="218">
        <f t="shared" si="6"/>
        <v>2.0937057443617631E-2</v>
      </c>
      <c r="F12" s="219">
        <f t="shared" si="7"/>
        <v>1.1879368006360941E-2</v>
      </c>
      <c r="G12" s="52">
        <f t="shared" si="12"/>
        <v>-0.38529718670076746</v>
      </c>
      <c r="I12" s="19">
        <v>848.91499999999996</v>
      </c>
      <c r="J12" s="140">
        <v>690.97299999999984</v>
      </c>
      <c r="K12" s="218">
        <f t="shared" si="8"/>
        <v>1.3926473946199678E-2</v>
      </c>
      <c r="L12" s="219">
        <f t="shared" si="9"/>
        <v>9.6446478383035994E-3</v>
      </c>
      <c r="M12" s="52">
        <f t="shared" si="13"/>
        <v>-0.18605160705135393</v>
      </c>
      <c r="O12" s="27">
        <f t="shared" si="10"/>
        <v>1.7369104859335036</v>
      </c>
      <c r="P12" s="143">
        <f t="shared" si="10"/>
        <v>2.2999008108216055</v>
      </c>
      <c r="Q12" s="52">
        <f t="shared" si="11"/>
        <v>0.32413318328579399</v>
      </c>
    </row>
    <row r="13" spans="1:20" ht="20.100000000000001" customHeight="1" x14ac:dyDescent="0.25">
      <c r="A13" s="23" t="s">
        <v>134</v>
      </c>
      <c r="B13" s="15"/>
      <c r="C13" s="78">
        <f>SUM(C14:C16)</f>
        <v>42481.999999999993</v>
      </c>
      <c r="D13" s="210">
        <f>SUM(D14:D16)</f>
        <v>48023.979999999996</v>
      </c>
      <c r="E13" s="216">
        <f t="shared" si="6"/>
        <v>0.18198426073038648</v>
      </c>
      <c r="F13" s="217">
        <f t="shared" si="7"/>
        <v>0.18988887202269958</v>
      </c>
      <c r="G13" s="53">
        <f t="shared" si="12"/>
        <v>0.1304547808483594</v>
      </c>
      <c r="I13" s="224">
        <f>SUM(I14:I16)</f>
        <v>22038.658999999992</v>
      </c>
      <c r="J13" s="225">
        <f>SUM(J14:J16)</f>
        <v>25661.547000000002</v>
      </c>
      <c r="K13" s="216">
        <f t="shared" si="8"/>
        <v>0.36154480763407287</v>
      </c>
      <c r="L13" s="217">
        <f t="shared" si="9"/>
        <v>0.35818560754338635</v>
      </c>
      <c r="M13" s="53">
        <f t="shared" si="13"/>
        <v>0.16438786044105547</v>
      </c>
      <c r="O13" s="63">
        <f t="shared" si="10"/>
        <v>5.187763994162232</v>
      </c>
      <c r="P13" s="237">
        <f t="shared" si="10"/>
        <v>5.3434861083983467</v>
      </c>
      <c r="Q13" s="53">
        <f t="shared" si="11"/>
        <v>3.0017193228402086E-2</v>
      </c>
    </row>
    <row r="14" spans="1:20" ht="20.100000000000001" customHeight="1" x14ac:dyDescent="0.25">
      <c r="A14" s="8"/>
      <c r="B14" s="3" t="s">
        <v>7</v>
      </c>
      <c r="C14" s="31">
        <v>40934.969999999994</v>
      </c>
      <c r="D14" s="141">
        <v>46083.279999999992</v>
      </c>
      <c r="E14" s="214">
        <f t="shared" si="6"/>
        <v>0.17535709838215122</v>
      </c>
      <c r="F14" s="215">
        <f t="shared" si="7"/>
        <v>0.18221526117381839</v>
      </c>
      <c r="G14" s="52">
        <f t="shared" si="12"/>
        <v>0.12576801693026765</v>
      </c>
      <c r="I14" s="31">
        <v>21335.573999999993</v>
      </c>
      <c r="J14" s="141">
        <v>24739.123</v>
      </c>
      <c r="K14" s="214">
        <f t="shared" si="8"/>
        <v>0.35001067885267095</v>
      </c>
      <c r="L14" s="215">
        <f t="shared" si="9"/>
        <v>0.34531035100282775</v>
      </c>
      <c r="M14" s="52">
        <f t="shared" si="13"/>
        <v>0.15952460430640428</v>
      </c>
      <c r="O14" s="27">
        <f t="shared" si="10"/>
        <v>5.2120653807734554</v>
      </c>
      <c r="P14" s="143">
        <f t="shared" si="10"/>
        <v>5.3683511677120208</v>
      </c>
      <c r="Q14" s="52">
        <f t="shared" si="11"/>
        <v>2.9985384971393639E-2</v>
      </c>
    </row>
    <row r="15" spans="1:20" ht="20.100000000000001" customHeight="1" x14ac:dyDescent="0.25">
      <c r="A15" s="8"/>
      <c r="B15" s="3" t="s">
        <v>8</v>
      </c>
      <c r="C15" s="31">
        <v>1161.4700000000003</v>
      </c>
      <c r="D15" s="141">
        <v>1286.94</v>
      </c>
      <c r="E15" s="214">
        <f t="shared" si="6"/>
        <v>4.9755016079874315E-3</v>
      </c>
      <c r="F15" s="215">
        <f t="shared" si="7"/>
        <v>5.0886158323590223E-3</v>
      </c>
      <c r="G15" s="52">
        <f t="shared" si="12"/>
        <v>0.10802689694955511</v>
      </c>
      <c r="I15" s="31">
        <v>576.76099999999985</v>
      </c>
      <c r="J15" s="141">
        <v>749.04399999999998</v>
      </c>
      <c r="K15" s="214">
        <f t="shared" si="8"/>
        <v>9.4617800836174076E-3</v>
      </c>
      <c r="L15" s="215">
        <f t="shared" si="9"/>
        <v>1.0455206781443389E-2</v>
      </c>
      <c r="M15" s="52">
        <f t="shared" si="13"/>
        <v>0.29870778364001754</v>
      </c>
      <c r="O15" s="27">
        <f t="shared" si="10"/>
        <v>4.9657847383057652</v>
      </c>
      <c r="P15" s="143">
        <f t="shared" si="10"/>
        <v>5.8203490450215236</v>
      </c>
      <c r="Q15" s="52">
        <f t="shared" si="11"/>
        <v>0.17209048554273823</v>
      </c>
    </row>
    <row r="16" spans="1:20" ht="20.100000000000001" customHeight="1" x14ac:dyDescent="0.25">
      <c r="A16" s="32"/>
      <c r="B16" s="33" t="s">
        <v>9</v>
      </c>
      <c r="C16" s="211">
        <v>385.55999999999983</v>
      </c>
      <c r="D16" s="212">
        <v>653.7600000000001</v>
      </c>
      <c r="E16" s="218">
        <f t="shared" si="6"/>
        <v>1.6516607402478176E-3</v>
      </c>
      <c r="F16" s="219">
        <f t="shared" si="7"/>
        <v>2.5849950165221648E-3</v>
      </c>
      <c r="G16" s="52">
        <f t="shared" si="12"/>
        <v>0.69561157796452011</v>
      </c>
      <c r="I16" s="211">
        <v>126.324</v>
      </c>
      <c r="J16" s="212">
        <v>173.38</v>
      </c>
      <c r="K16" s="218">
        <f t="shared" si="8"/>
        <v>2.0723486977844994E-3</v>
      </c>
      <c r="L16" s="219">
        <f t="shared" si="9"/>
        <v>2.4200497591151584E-3</v>
      </c>
      <c r="M16" s="52">
        <f t="shared" si="13"/>
        <v>0.3725024540071562</v>
      </c>
      <c r="O16" s="27">
        <f t="shared" si="10"/>
        <v>3.2763772175536894</v>
      </c>
      <c r="P16" s="143">
        <f t="shared" si="10"/>
        <v>2.6520435633871751</v>
      </c>
      <c r="Q16" s="52">
        <f t="shared" si="11"/>
        <v>-0.19055609678322502</v>
      </c>
    </row>
    <row r="17" spans="1:17" ht="20.100000000000001" customHeight="1" x14ac:dyDescent="0.25">
      <c r="A17" s="8" t="s">
        <v>135</v>
      </c>
      <c r="B17" s="3"/>
      <c r="C17" s="19">
        <v>119.96000000000001</v>
      </c>
      <c r="D17" s="140">
        <v>357.76999999999992</v>
      </c>
      <c r="E17" s="214">
        <f t="shared" si="6"/>
        <v>5.1388427845245439E-4</v>
      </c>
      <c r="F17" s="215">
        <f t="shared" si="7"/>
        <v>1.4146378901449073E-3</v>
      </c>
      <c r="G17" s="54">
        <f t="shared" si="12"/>
        <v>1.9824108036011996</v>
      </c>
      <c r="I17" s="31">
        <v>50.317</v>
      </c>
      <c r="J17" s="141">
        <v>138.49799999999999</v>
      </c>
      <c r="K17" s="214">
        <f t="shared" si="8"/>
        <v>8.2545177026077904E-4</v>
      </c>
      <c r="L17" s="215">
        <f t="shared" si="9"/>
        <v>1.9331644453681577E-3</v>
      </c>
      <c r="M17" s="54">
        <f t="shared" si="13"/>
        <v>1.7525090923544724</v>
      </c>
      <c r="O17" s="238">
        <f t="shared" si="10"/>
        <v>4.1944814938312769</v>
      </c>
      <c r="P17" s="239">
        <f t="shared" si="10"/>
        <v>3.8711462671548764</v>
      </c>
      <c r="Q17" s="54">
        <f t="shared" si="11"/>
        <v>-7.7085863211441466E-2</v>
      </c>
    </row>
    <row r="18" spans="1:17" ht="20.100000000000001" customHeight="1" x14ac:dyDescent="0.25">
      <c r="A18" s="8" t="s">
        <v>10</v>
      </c>
      <c r="C18" s="19">
        <v>857.47999999999979</v>
      </c>
      <c r="D18" s="140">
        <v>1883.6300000000006</v>
      </c>
      <c r="E18" s="214">
        <f t="shared" si="6"/>
        <v>3.6732701824559056E-3</v>
      </c>
      <c r="F18" s="215">
        <f t="shared" si="7"/>
        <v>7.4479536266697961E-3</v>
      </c>
      <c r="G18" s="52">
        <f t="shared" si="12"/>
        <v>1.1967042963101193</v>
      </c>
      <c r="I18" s="19">
        <v>445.03599999999983</v>
      </c>
      <c r="J18" s="140">
        <v>1166.2459999999999</v>
      </c>
      <c r="K18" s="214">
        <f t="shared" si="8"/>
        <v>7.3008278321397523E-3</v>
      </c>
      <c r="L18" s="215">
        <f t="shared" si="9"/>
        <v>1.6278540496995137E-2</v>
      </c>
      <c r="M18" s="52">
        <f t="shared" si="13"/>
        <v>1.6205655272831867</v>
      </c>
      <c r="O18" s="27">
        <f t="shared" si="10"/>
        <v>5.1900452488687776</v>
      </c>
      <c r="P18" s="143">
        <f t="shared" si="10"/>
        <v>6.1914813418771173</v>
      </c>
      <c r="Q18" s="52">
        <f t="shared" si="11"/>
        <v>0.19295324895801491</v>
      </c>
    </row>
    <row r="19" spans="1:17" ht="20.100000000000001" customHeight="1" thickBot="1" x14ac:dyDescent="0.3">
      <c r="A19" s="8" t="s">
        <v>11</v>
      </c>
      <c r="B19" s="10"/>
      <c r="C19" s="21">
        <v>1905.32</v>
      </c>
      <c r="D19" s="142">
        <v>1237.07</v>
      </c>
      <c r="E19" s="220">
        <f t="shared" si="6"/>
        <v>8.1620039464907496E-3</v>
      </c>
      <c r="F19" s="221">
        <f t="shared" si="7"/>
        <v>4.891427718259107E-3</v>
      </c>
      <c r="G19" s="55">
        <f t="shared" si="12"/>
        <v>-0.35072848655343986</v>
      </c>
      <c r="I19" s="21">
        <v>379.32199999999995</v>
      </c>
      <c r="J19" s="142">
        <v>301.36100000000005</v>
      </c>
      <c r="K19" s="220">
        <f t="shared" si="8"/>
        <v>6.2227878529892318E-3</v>
      </c>
      <c r="L19" s="221">
        <f t="shared" si="9"/>
        <v>4.2064172076173917E-3</v>
      </c>
      <c r="M19" s="55">
        <f t="shared" si="13"/>
        <v>-0.20552723016329111</v>
      </c>
      <c r="O19" s="240">
        <f t="shared" si="10"/>
        <v>1.9908571788465979</v>
      </c>
      <c r="P19" s="241">
        <f t="shared" si="10"/>
        <v>2.4360868827148026</v>
      </c>
      <c r="Q19" s="55">
        <f t="shared" si="11"/>
        <v>0.22363718934682614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233437.77000000002</v>
      </c>
      <c r="D20" s="145">
        <f>D8+D9+D10+D13+D17+D18+D19</f>
        <v>252905.71000000011</v>
      </c>
      <c r="E20" s="222">
        <f>E8+E9+E10+E13+E17+E18+E19</f>
        <v>1</v>
      </c>
      <c r="F20" s="223">
        <f>F8+F9+F10+F13+F17+F18+F19</f>
        <v>1</v>
      </c>
      <c r="G20" s="55">
        <f>(D20-C20)/C20</f>
        <v>8.3396701399264084E-2</v>
      </c>
      <c r="H20" s="1"/>
      <c r="I20" s="213">
        <f>I8+I9+I10+I13+I17+I18+I19</f>
        <v>60956.923000000003</v>
      </c>
      <c r="J20" s="226">
        <f>J8+J9+J10+J13+J17+J18+J19</f>
        <v>71643.155000000013</v>
      </c>
      <c r="K20" s="222">
        <f>K8+K9+K10+K13+K17+K18+K19</f>
        <v>1</v>
      </c>
      <c r="L20" s="223">
        <f>L8+L9+L10+L13+L17+L18+L19</f>
        <v>0.99999999999999978</v>
      </c>
      <c r="M20" s="55">
        <f>(J20-I20)/I20</f>
        <v>0.17530793015913895</v>
      </c>
      <c r="N20" s="1"/>
      <c r="O20" s="24">
        <f t="shared" si="10"/>
        <v>2.6112707896412819</v>
      </c>
      <c r="P20" s="242">
        <f t="shared" si="10"/>
        <v>2.8328010071421472</v>
      </c>
      <c r="Q20" s="55">
        <f t="shared" si="11"/>
        <v>8.4836171866839435E-2</v>
      </c>
    </row>
    <row r="21" spans="1:17" x14ac:dyDescent="0.25">
      <c r="J21" s="2"/>
    </row>
    <row r="22" spans="1:17" x14ac:dyDescent="0.25">
      <c r="A22" s="1"/>
      <c r="J22" s="277"/>
    </row>
    <row r="23" spans="1:17" ht="8.25" customHeight="1" thickBot="1" x14ac:dyDescent="0.3"/>
    <row r="24" spans="1:17" ht="15" customHeight="1" x14ac:dyDescent="0.25">
      <c r="A24" s="336" t="s">
        <v>2</v>
      </c>
      <c r="B24" s="350"/>
      <c r="C24" s="353" t="s">
        <v>1</v>
      </c>
      <c r="D24" s="354"/>
      <c r="E24" s="349" t="s">
        <v>104</v>
      </c>
      <c r="F24" s="349"/>
      <c r="G24" s="130" t="s">
        <v>0</v>
      </c>
      <c r="I24" s="355">
        <v>1000</v>
      </c>
      <c r="J24" s="354"/>
      <c r="K24" s="349" t="s">
        <v>104</v>
      </c>
      <c r="L24" s="349"/>
      <c r="M24" s="130" t="s">
        <v>0</v>
      </c>
      <c r="O24" s="361" t="s">
        <v>22</v>
      </c>
      <c r="P24" s="349"/>
      <c r="Q24" s="130" t="s">
        <v>0</v>
      </c>
    </row>
    <row r="25" spans="1:17" ht="15" customHeight="1" x14ac:dyDescent="0.25">
      <c r="A25" s="351"/>
      <c r="B25" s="352"/>
      <c r="C25" s="356" t="str">
        <f>C5</f>
        <v>ago</v>
      </c>
      <c r="D25" s="357"/>
      <c r="E25" s="358" t="str">
        <f>C25</f>
        <v>ago</v>
      </c>
      <c r="F25" s="358"/>
      <c r="G25" s="131" t="str">
        <f>G5</f>
        <v>2022 /2021</v>
      </c>
      <c r="I25" s="359" t="str">
        <f>C5</f>
        <v>ago</v>
      </c>
      <c r="J25" s="357"/>
      <c r="K25" s="358" t="str">
        <f>I25</f>
        <v>ago</v>
      </c>
      <c r="L25" s="358"/>
      <c r="M25" s="131" t="str">
        <f>G25</f>
        <v>2022 /2021</v>
      </c>
      <c r="O25" s="359" t="str">
        <f>C5</f>
        <v>ago</v>
      </c>
      <c r="P25" s="357"/>
      <c r="Q25" s="131" t="str">
        <f>Q5</f>
        <v>2022 /2021</v>
      </c>
    </row>
    <row r="26" spans="1:17" ht="19.5" customHeight="1" x14ac:dyDescent="0.25">
      <c r="A26" s="351"/>
      <c r="B26" s="352"/>
      <c r="C26" s="139">
        <f>C6</f>
        <v>2021</v>
      </c>
      <c r="D26" s="137">
        <f>D6</f>
        <v>2022</v>
      </c>
      <c r="E26" s="68">
        <f>C26</f>
        <v>2021</v>
      </c>
      <c r="F26" s="137">
        <f>D26</f>
        <v>2022</v>
      </c>
      <c r="G26" s="131" t="str">
        <f>G6</f>
        <v>HL</v>
      </c>
      <c r="I26" s="16">
        <f>C6</f>
        <v>2021</v>
      </c>
      <c r="J26" s="138">
        <f>D6</f>
        <v>2022</v>
      </c>
      <c r="K26" s="68">
        <f>I26</f>
        <v>2021</v>
      </c>
      <c r="L26" s="137">
        <f>J26</f>
        <v>2022</v>
      </c>
      <c r="M26" s="260">
        <f>M6</f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38615.740000000005</v>
      </c>
      <c r="D27" s="210">
        <f>D28+D29</f>
        <v>40389.450000000004</v>
      </c>
      <c r="E27" s="216">
        <f>C27/$C$40</f>
        <v>0.43007497962709884</v>
      </c>
      <c r="F27" s="217">
        <f>D27/$D$40</f>
        <v>0.36612387918925887</v>
      </c>
      <c r="G27" s="53">
        <f>(D27-C27)/C27</f>
        <v>4.5932306360049011E-2</v>
      </c>
      <c r="I27" s="78">
        <f>I28+I29</f>
        <v>9471.6990000000005</v>
      </c>
      <c r="J27" s="210">
        <f>J28+J29</f>
        <v>10641.369000000001</v>
      </c>
      <c r="K27" s="216">
        <f>I27/$I$40</f>
        <v>0.36914559526755281</v>
      </c>
      <c r="L27" s="217">
        <f>J27/$J$40</f>
        <v>0.35092667845615427</v>
      </c>
      <c r="M27" s="53">
        <f>(J27-I27)/I27</f>
        <v>0.12349104421498192</v>
      </c>
      <c r="O27" s="63">
        <f t="shared" ref="O27:O28" si="14">(I27/C27)*10</f>
        <v>2.452807844676808</v>
      </c>
      <c r="P27" s="237">
        <f t="shared" ref="P27:P28" si="15">(J27/D27)*10</f>
        <v>2.6346902470818492</v>
      </c>
      <c r="Q27" s="53">
        <f t="shared" ref="Q27:Q28" si="16">(P27-O27)/O27</f>
        <v>7.4152731857805493E-2</v>
      </c>
    </row>
    <row r="28" spans="1:17" ht="20.100000000000001" customHeight="1" x14ac:dyDescent="0.25">
      <c r="A28" s="8" t="s">
        <v>4</v>
      </c>
      <c r="C28" s="19">
        <v>20169.970000000008</v>
      </c>
      <c r="D28" s="140">
        <v>21739.78</v>
      </c>
      <c r="E28" s="214">
        <f>C28/$C$40</f>
        <v>0.22463895387811283</v>
      </c>
      <c r="F28" s="215">
        <f>D28/$D$40</f>
        <v>0.19706761509060075</v>
      </c>
      <c r="G28" s="52">
        <f>(D28-C28)/C28</f>
        <v>7.7829069651565649E-2</v>
      </c>
      <c r="I28" s="19">
        <v>5133.9769999999999</v>
      </c>
      <c r="J28" s="140">
        <v>6109.96</v>
      </c>
      <c r="K28" s="214">
        <f>I28/$I$40</f>
        <v>0.20008923380640842</v>
      </c>
      <c r="L28" s="215">
        <f>J28/$J$40</f>
        <v>0.20149174117540367</v>
      </c>
      <c r="M28" s="52">
        <f>(J28-I28)/I28</f>
        <v>0.19010272153537117</v>
      </c>
      <c r="O28" s="27">
        <f t="shared" si="14"/>
        <v>2.5453567853596204</v>
      </c>
      <c r="P28" s="143">
        <f t="shared" si="15"/>
        <v>2.8104976223310452</v>
      </c>
      <c r="Q28" s="52">
        <f t="shared" si="16"/>
        <v>0.10416647225900175</v>
      </c>
    </row>
    <row r="29" spans="1:17" ht="20.100000000000001" customHeight="1" x14ac:dyDescent="0.25">
      <c r="A29" s="8" t="s">
        <v>5</v>
      </c>
      <c r="C29" s="19">
        <v>18445.77</v>
      </c>
      <c r="D29" s="140">
        <v>18649.670000000006</v>
      </c>
      <c r="E29" s="214">
        <f>C29/$C$40</f>
        <v>0.20543602574898603</v>
      </c>
      <c r="F29" s="215">
        <f>D29/$D$40</f>
        <v>0.16905626409865809</v>
      </c>
      <c r="G29" s="52">
        <f t="shared" ref="G29:G40" si="17">(D29-C29)/C29</f>
        <v>1.1054024852310589E-2</v>
      </c>
      <c r="I29" s="19">
        <v>4337.7220000000016</v>
      </c>
      <c r="J29" s="140">
        <v>4531.4090000000006</v>
      </c>
      <c r="K29" s="214">
        <f t="shared" ref="K29:K39" si="18">I29/$I$40</f>
        <v>0.16905636146114442</v>
      </c>
      <c r="L29" s="215">
        <f t="shared" ref="L29:L39" si="19">J29/$J$40</f>
        <v>0.14943493728075058</v>
      </c>
      <c r="M29" s="52">
        <f t="shared" ref="M29:M40" si="20">(J29-I29)/I29</f>
        <v>4.4651778053088446E-2</v>
      </c>
      <c r="O29" s="27">
        <f t="shared" ref="O29:P40" si="21">(I29/C29)*10</f>
        <v>2.3516079838358612</v>
      </c>
      <c r="P29" s="143">
        <f t="shared" si="21"/>
        <v>2.4297529125180226</v>
      </c>
      <c r="Q29" s="52">
        <f t="shared" ref="Q29:Q38" si="22">(P29-O29)/O29</f>
        <v>3.323042327603179E-2</v>
      </c>
    </row>
    <row r="30" spans="1:17" ht="20.100000000000001" customHeight="1" x14ac:dyDescent="0.25">
      <c r="A30" s="23" t="s">
        <v>38</v>
      </c>
      <c r="B30" s="15"/>
      <c r="C30" s="78">
        <f>C31+C32</f>
        <v>20027.410000000003</v>
      </c>
      <c r="D30" s="210">
        <f>D31+D32</f>
        <v>32370.600000000006</v>
      </c>
      <c r="E30" s="216">
        <f>C30/$C$40</f>
        <v>0.22305122076473366</v>
      </c>
      <c r="F30" s="217">
        <f>D30/$D$40</f>
        <v>0.29343429147175371</v>
      </c>
      <c r="G30" s="53">
        <f>(D30-C30)/C30</f>
        <v>0.61631484051107954</v>
      </c>
      <c r="I30" s="78">
        <f>I31+I32</f>
        <v>2954.8719999999994</v>
      </c>
      <c r="J30" s="210">
        <f>J31+J32</f>
        <v>3875.1880000000006</v>
      </c>
      <c r="K30" s="216">
        <f t="shared" si="18"/>
        <v>0.11516180818028782</v>
      </c>
      <c r="L30" s="217">
        <f t="shared" si="19"/>
        <v>0.12779435176368262</v>
      </c>
      <c r="M30" s="53">
        <f t="shared" si="20"/>
        <v>0.31145714602866093</v>
      </c>
      <c r="O30" s="63">
        <f t="shared" si="21"/>
        <v>1.475413945188119</v>
      </c>
      <c r="P30" s="237">
        <f t="shared" si="21"/>
        <v>1.1971319654254169</v>
      </c>
      <c r="Q30" s="53">
        <f t="shared" si="22"/>
        <v>-0.1886128165389005</v>
      </c>
    </row>
    <row r="31" spans="1:17" ht="20.100000000000001" customHeight="1" x14ac:dyDescent="0.25">
      <c r="A31" s="8"/>
      <c r="B31" t="s">
        <v>6</v>
      </c>
      <c r="C31" s="31">
        <v>17873.290000000005</v>
      </c>
      <c r="D31" s="141">
        <v>31185.990000000005</v>
      </c>
      <c r="E31" s="214">
        <f t="shared" ref="E31:E38" si="23">C31/$C$40</f>
        <v>0.19906014574935585</v>
      </c>
      <c r="F31" s="215">
        <f t="shared" ref="F31:F38" si="24">D31/$D$40</f>
        <v>0.2826959920265672</v>
      </c>
      <c r="G31" s="52">
        <f>(D31-C31)/C31</f>
        <v>0.74483768796903072</v>
      </c>
      <c r="I31" s="31">
        <v>2622.3899999999994</v>
      </c>
      <c r="J31" s="141">
        <v>3604.1560000000004</v>
      </c>
      <c r="K31" s="214">
        <f>I31/$I$40</f>
        <v>0.10220380921877664</v>
      </c>
      <c r="L31" s="215">
        <f>J31/$J$40</f>
        <v>0.11885637023937608</v>
      </c>
      <c r="M31" s="52">
        <f>(J31-I31)/I31</f>
        <v>0.37437833426759604</v>
      </c>
      <c r="O31" s="27">
        <f t="shared" si="21"/>
        <v>1.4672116885027875</v>
      </c>
      <c r="P31" s="143">
        <f t="shared" si="21"/>
        <v>1.1556971576018591</v>
      </c>
      <c r="Q31" s="52">
        <f t="shared" si="22"/>
        <v>-0.21231737270223947</v>
      </c>
    </row>
    <row r="32" spans="1:17" ht="20.100000000000001" customHeight="1" x14ac:dyDescent="0.25">
      <c r="A32" s="8"/>
      <c r="B32" t="s">
        <v>39</v>
      </c>
      <c r="C32" s="31">
        <v>2154.1200000000003</v>
      </c>
      <c r="D32" s="141">
        <v>1184.6099999999999</v>
      </c>
      <c r="E32" s="218">
        <f t="shared" si="23"/>
        <v>2.3991075015377828E-2</v>
      </c>
      <c r="F32" s="219">
        <f t="shared" si="24"/>
        <v>1.0738299445186499E-2</v>
      </c>
      <c r="G32" s="52">
        <f>(D32-C32)/C32</f>
        <v>-0.45007241936382386</v>
      </c>
      <c r="I32" s="31">
        <v>332.48200000000003</v>
      </c>
      <c r="J32" s="141">
        <v>271.03199999999998</v>
      </c>
      <c r="K32" s="218">
        <f>I32/$I$40</f>
        <v>1.295799896151118E-2</v>
      </c>
      <c r="L32" s="219">
        <f>J32/$J$40</f>
        <v>8.937981524306542E-3</v>
      </c>
      <c r="M32" s="52">
        <f>(J32-I32)/I32</f>
        <v>-0.18482203547861251</v>
      </c>
      <c r="O32" s="27">
        <f t="shared" si="21"/>
        <v>1.5434701873618926</v>
      </c>
      <c r="P32" s="143">
        <f t="shared" si="21"/>
        <v>2.2879428672727733</v>
      </c>
      <c r="Q32" s="52">
        <f t="shared" si="22"/>
        <v>0.48233693530766369</v>
      </c>
    </row>
    <row r="33" spans="1:19" ht="20.100000000000001" customHeight="1" x14ac:dyDescent="0.25">
      <c r="A33" s="23" t="s">
        <v>134</v>
      </c>
      <c r="B33" s="15"/>
      <c r="C33" s="78">
        <f>SUM(C34:C36)</f>
        <v>29794.719999999994</v>
      </c>
      <c r="D33" s="210">
        <f>SUM(D34:D36)</f>
        <v>35891.410000000011</v>
      </c>
      <c r="E33" s="216">
        <f t="shared" si="23"/>
        <v>0.33183265676108009</v>
      </c>
      <c r="F33" s="217">
        <f t="shared" si="24"/>
        <v>0.32534986880911126</v>
      </c>
      <c r="G33" s="53">
        <f t="shared" si="17"/>
        <v>0.20462316813180384</v>
      </c>
      <c r="I33" s="78">
        <f>SUM(I34:I36)</f>
        <v>12879.283000000001</v>
      </c>
      <c r="J33" s="210">
        <f>SUM(J34:J36)</f>
        <v>15216.988000000001</v>
      </c>
      <c r="K33" s="216">
        <f t="shared" si="18"/>
        <v>0.5019511905577102</v>
      </c>
      <c r="L33" s="217">
        <f t="shared" si="19"/>
        <v>0.50181955488501129</v>
      </c>
      <c r="M33" s="53">
        <f t="shared" si="20"/>
        <v>0.18150893958926129</v>
      </c>
      <c r="O33" s="63">
        <f t="shared" si="21"/>
        <v>4.3226729433939983</v>
      </c>
      <c r="P33" s="237">
        <f t="shared" si="21"/>
        <v>4.2397297849262525</v>
      </c>
      <c r="Q33" s="53">
        <f t="shared" si="22"/>
        <v>-1.9187932918797689E-2</v>
      </c>
    </row>
    <row r="34" spans="1:19" ht="20.100000000000001" customHeight="1" x14ac:dyDescent="0.25">
      <c r="A34" s="8"/>
      <c r="B34" s="3" t="s">
        <v>7</v>
      </c>
      <c r="C34" s="31">
        <v>28753.879999999994</v>
      </c>
      <c r="D34" s="141">
        <v>34632.600000000006</v>
      </c>
      <c r="E34" s="214">
        <f t="shared" si="23"/>
        <v>0.32024051216421179</v>
      </c>
      <c r="F34" s="215">
        <f t="shared" si="24"/>
        <v>0.31393895827771678</v>
      </c>
      <c r="G34" s="52">
        <f t="shared" si="17"/>
        <v>0.20444962558096555</v>
      </c>
      <c r="I34" s="31">
        <v>12580.155000000001</v>
      </c>
      <c r="J34" s="141">
        <v>14769.937000000002</v>
      </c>
      <c r="K34" s="214">
        <f t="shared" si="18"/>
        <v>0.4902931148923842</v>
      </c>
      <c r="L34" s="215">
        <f t="shared" si="19"/>
        <v>0.48707689136770427</v>
      </c>
      <c r="M34" s="52">
        <f t="shared" si="20"/>
        <v>0.17406637676562817</v>
      </c>
      <c r="O34" s="27">
        <f t="shared" si="21"/>
        <v>4.3751156365680046</v>
      </c>
      <c r="P34" s="143">
        <f t="shared" si="21"/>
        <v>4.2647496867113643</v>
      </c>
      <c r="Q34" s="52">
        <f t="shared" si="22"/>
        <v>-2.5225836074864349E-2</v>
      </c>
    </row>
    <row r="35" spans="1:19" ht="20.100000000000001" customHeight="1" x14ac:dyDescent="0.25">
      <c r="A35" s="8"/>
      <c r="B35" s="3" t="s">
        <v>8</v>
      </c>
      <c r="C35" s="31">
        <v>749.99000000000012</v>
      </c>
      <c r="D35" s="141">
        <v>667.15999999999985</v>
      </c>
      <c r="E35" s="214">
        <f t="shared" si="23"/>
        <v>8.3528616561673527E-3</v>
      </c>
      <c r="F35" s="215">
        <f t="shared" si="24"/>
        <v>6.0476982786323123E-3</v>
      </c>
      <c r="G35" s="52">
        <f t="shared" si="17"/>
        <v>-0.11044147255296771</v>
      </c>
      <c r="I35" s="31">
        <v>244.97299999999996</v>
      </c>
      <c r="J35" s="141">
        <v>315.62499999999994</v>
      </c>
      <c r="K35" s="214">
        <f t="shared" si="18"/>
        <v>9.5474638614970967E-3</v>
      </c>
      <c r="L35" s="215">
        <f t="shared" si="19"/>
        <v>1.0408551088466498E-2</v>
      </c>
      <c r="M35" s="52">
        <f t="shared" si="20"/>
        <v>0.28840729386503816</v>
      </c>
      <c r="O35" s="27">
        <f t="shared" si="21"/>
        <v>3.2663502180029056</v>
      </c>
      <c r="P35" s="143">
        <f t="shared" si="21"/>
        <v>4.7308741531266865</v>
      </c>
      <c r="Q35" s="52">
        <f t="shared" si="22"/>
        <v>0.44836708784375617</v>
      </c>
    </row>
    <row r="36" spans="1:19" ht="20.100000000000001" customHeight="1" x14ac:dyDescent="0.25">
      <c r="A36" s="32"/>
      <c r="B36" s="33" t="s">
        <v>9</v>
      </c>
      <c r="C36" s="211">
        <v>290.84999999999991</v>
      </c>
      <c r="D36" s="212">
        <v>591.65</v>
      </c>
      <c r="E36" s="218">
        <f t="shared" si="23"/>
        <v>3.2392829407009069E-3</v>
      </c>
      <c r="F36" s="219">
        <f t="shared" si="24"/>
        <v>5.3632122527621688E-3</v>
      </c>
      <c r="G36" s="52">
        <f t="shared" si="17"/>
        <v>1.0342100739212658</v>
      </c>
      <c r="I36" s="211">
        <v>54.155000000000008</v>
      </c>
      <c r="J36" s="212">
        <v>131.42600000000002</v>
      </c>
      <c r="K36" s="218">
        <f t="shared" si="18"/>
        <v>2.1106118038288933E-3</v>
      </c>
      <c r="L36" s="219">
        <f t="shared" si="19"/>
        <v>4.3341124288405501E-3</v>
      </c>
      <c r="M36" s="52">
        <f t="shared" si="20"/>
        <v>1.4268488597544087</v>
      </c>
      <c r="O36" s="27">
        <f t="shared" si="21"/>
        <v>1.8619563348805235</v>
      </c>
      <c r="P36" s="143">
        <f t="shared" si="21"/>
        <v>2.2213470801994424</v>
      </c>
      <c r="Q36" s="52">
        <f t="shared" si="22"/>
        <v>0.19301781603916077</v>
      </c>
    </row>
    <row r="37" spans="1:19" ht="20.100000000000001" customHeight="1" x14ac:dyDescent="0.25">
      <c r="A37" s="8" t="s">
        <v>135</v>
      </c>
      <c r="B37" s="3"/>
      <c r="C37" s="19">
        <v>0.05</v>
      </c>
      <c r="D37" s="140">
        <v>250.37</v>
      </c>
      <c r="E37" s="214">
        <f t="shared" si="23"/>
        <v>5.568648686094049E-7</v>
      </c>
      <c r="F37" s="215">
        <f t="shared" si="24"/>
        <v>2.2695638497829194E-3</v>
      </c>
      <c r="G37" s="54">
        <f>(D37-C37)/C37</f>
        <v>5006.3999999999996</v>
      </c>
      <c r="I37" s="19">
        <v>1.0999999999999999E-2</v>
      </c>
      <c r="J37" s="140">
        <v>57.387</v>
      </c>
      <c r="K37" s="214">
        <f>I37/$I$40</f>
        <v>4.2870888823040934E-7</v>
      </c>
      <c r="L37" s="215">
        <f>J37/$J$40</f>
        <v>1.8924848200042046E-3</v>
      </c>
      <c r="M37" s="54">
        <f>(J37-I37)/I37</f>
        <v>5216</v>
      </c>
      <c r="O37" s="238">
        <f t="shared" si="21"/>
        <v>2.1999999999999997</v>
      </c>
      <c r="P37" s="239">
        <f t="shared" si="21"/>
        <v>2.2920877101889205</v>
      </c>
      <c r="Q37" s="54">
        <f t="shared" si="22"/>
        <v>4.1858050085873101E-2</v>
      </c>
    </row>
    <row r="38" spans="1:19" ht="20.100000000000001" customHeight="1" x14ac:dyDescent="0.25">
      <c r="A38" s="8" t="s">
        <v>10</v>
      </c>
      <c r="C38" s="19">
        <v>249.16999999999996</v>
      </c>
      <c r="D38" s="140">
        <v>505.03000000000026</v>
      </c>
      <c r="E38" s="214">
        <f t="shared" si="23"/>
        <v>2.7750803862281077E-3</v>
      </c>
      <c r="F38" s="215">
        <f t="shared" si="24"/>
        <v>4.578015860749564E-3</v>
      </c>
      <c r="G38" s="52">
        <f t="shared" si="17"/>
        <v>1.0268491391419527</v>
      </c>
      <c r="I38" s="19">
        <v>121.20700000000001</v>
      </c>
      <c r="J38" s="140">
        <v>301.52699999999993</v>
      </c>
      <c r="K38" s="214">
        <f t="shared" si="18"/>
        <v>4.7238652923402942E-3</v>
      </c>
      <c r="L38" s="215">
        <f t="shared" si="19"/>
        <v>9.9436330583826948E-3</v>
      </c>
      <c r="M38" s="52">
        <f t="shared" si="20"/>
        <v>1.487702855445642</v>
      </c>
      <c r="O38" s="27">
        <f t="shared" si="21"/>
        <v>4.8644299072922115</v>
      </c>
      <c r="P38" s="143">
        <f t="shared" si="21"/>
        <v>5.9704770013662509</v>
      </c>
      <c r="Q38" s="52">
        <f t="shared" si="22"/>
        <v>0.22737445397578385</v>
      </c>
    </row>
    <row r="39" spans="1:19" ht="20.100000000000001" customHeight="1" thickBot="1" x14ac:dyDescent="0.3">
      <c r="A39" s="8" t="s">
        <v>11</v>
      </c>
      <c r="B39" s="10"/>
      <c r="C39" s="21">
        <v>1101.3000000000002</v>
      </c>
      <c r="D39" s="142">
        <v>909.49000000000024</v>
      </c>
      <c r="E39" s="220">
        <f>C39/$C$40</f>
        <v>1.2265505595990753E-2</v>
      </c>
      <c r="F39" s="221">
        <f>D39/$D$40</f>
        <v>8.2443808193436423E-3</v>
      </c>
      <c r="G39" s="55">
        <f t="shared" si="17"/>
        <v>-0.17416689367111587</v>
      </c>
      <c r="I39" s="21">
        <v>231.36500000000004</v>
      </c>
      <c r="J39" s="142">
        <v>231.16600000000003</v>
      </c>
      <c r="K39" s="220">
        <f t="shared" si="18"/>
        <v>9.0171119932207899E-3</v>
      </c>
      <c r="L39" s="221">
        <f t="shared" si="19"/>
        <v>7.623297016764982E-3</v>
      </c>
      <c r="M39" s="55">
        <f t="shared" si="20"/>
        <v>-8.6011280876542367E-4</v>
      </c>
      <c r="O39" s="240">
        <f t="shared" si="21"/>
        <v>2.1008353763733769</v>
      </c>
      <c r="P39" s="241">
        <f t="shared" si="21"/>
        <v>2.5417101892269289</v>
      </c>
      <c r="Q39" s="55">
        <f>(P39-O39)/O39</f>
        <v>0.20985690635818591</v>
      </c>
    </row>
    <row r="40" spans="1:19" ht="26.25" customHeight="1" thickBot="1" x14ac:dyDescent="0.3">
      <c r="A40" s="12" t="s">
        <v>12</v>
      </c>
      <c r="B40" s="48"/>
      <c r="C40" s="213">
        <f>C28+C29+C30+C33+C37+C38+C39</f>
        <v>89788.39</v>
      </c>
      <c r="D40" s="226">
        <f>D28+D29+D30+D33+D37+D38+D39</f>
        <v>110316.35000000002</v>
      </c>
      <c r="E40" s="222">
        <f>C40/$C$40</f>
        <v>1</v>
      </c>
      <c r="F40" s="223">
        <f>D40/$D$40</f>
        <v>1</v>
      </c>
      <c r="G40" s="55">
        <f t="shared" si="17"/>
        <v>0.2286259949643826</v>
      </c>
      <c r="H40" s="1"/>
      <c r="I40" s="213">
        <f>I28+I29+I30+I33+I37+I38+I39</f>
        <v>25658.436999999998</v>
      </c>
      <c r="J40" s="226">
        <f>J28+J29+J30+J33+J37+J38+J39</f>
        <v>30323.625</v>
      </c>
      <c r="K40" s="222">
        <f>K28+K29+K30+K33+K37+K38+K39</f>
        <v>1.0000000000000002</v>
      </c>
      <c r="L40" s="223">
        <f>L28+L29+L30+L33+L37+L38+L39</f>
        <v>1</v>
      </c>
      <c r="M40" s="55">
        <f t="shared" si="20"/>
        <v>0.18181886916962253</v>
      </c>
      <c r="N40" s="1"/>
      <c r="O40" s="24">
        <f t="shared" si="21"/>
        <v>2.8576564297455382</v>
      </c>
      <c r="P40" s="242">
        <f t="shared" si="21"/>
        <v>2.7487879176568111</v>
      </c>
      <c r="Q40" s="55">
        <f>(P40-O40)/O40</f>
        <v>-3.8097131256055655E-2</v>
      </c>
    </row>
    <row r="42" spans="1:19" x14ac:dyDescent="0.25">
      <c r="A42" s="1"/>
      <c r="C42" s="119"/>
    </row>
    <row r="43" spans="1:19" ht="8.25" customHeight="1" thickBot="1" x14ac:dyDescent="0.3"/>
    <row r="44" spans="1:19" ht="15" customHeight="1" x14ac:dyDescent="0.25">
      <c r="A44" s="336" t="s">
        <v>15</v>
      </c>
      <c r="B44" s="350"/>
      <c r="C44" s="353" t="s">
        <v>1</v>
      </c>
      <c r="D44" s="354"/>
      <c r="E44" s="349" t="s">
        <v>104</v>
      </c>
      <c r="F44" s="349"/>
      <c r="G44" s="130" t="s">
        <v>0</v>
      </c>
      <c r="I44" s="355">
        <v>1000</v>
      </c>
      <c r="J44" s="354"/>
      <c r="K44" s="349" t="s">
        <v>104</v>
      </c>
      <c r="L44" s="349"/>
      <c r="M44" s="130" t="s">
        <v>0</v>
      </c>
      <c r="O44" s="361" t="s">
        <v>22</v>
      </c>
      <c r="P44" s="349"/>
      <c r="Q44" s="130" t="s">
        <v>0</v>
      </c>
    </row>
    <row r="45" spans="1:19" ht="15" customHeight="1" x14ac:dyDescent="0.25">
      <c r="A45" s="351"/>
      <c r="B45" s="352"/>
      <c r="C45" s="356" t="str">
        <f>C5</f>
        <v>ago</v>
      </c>
      <c r="D45" s="357"/>
      <c r="E45" s="358" t="str">
        <f>C45</f>
        <v>ago</v>
      </c>
      <c r="F45" s="358"/>
      <c r="G45" s="131" t="str">
        <f>G5</f>
        <v>2022 /2021</v>
      </c>
      <c r="I45" s="359" t="str">
        <f>C5</f>
        <v>ago</v>
      </c>
      <c r="J45" s="357"/>
      <c r="K45" s="358" t="str">
        <f>I45</f>
        <v>ago</v>
      </c>
      <c r="L45" s="358"/>
      <c r="M45" s="131" t="str">
        <f>G45</f>
        <v>2022 /2021</v>
      </c>
      <c r="O45" s="359" t="str">
        <f>C5</f>
        <v>ago</v>
      </c>
      <c r="P45" s="357"/>
      <c r="Q45" s="131" t="str">
        <f>Q25</f>
        <v>2022 /2021</v>
      </c>
    </row>
    <row r="46" spans="1:19" ht="15.75" customHeight="1" x14ac:dyDescent="0.25">
      <c r="A46" s="351"/>
      <c r="B46" s="352"/>
      <c r="C46" s="139">
        <f>C6</f>
        <v>2021</v>
      </c>
      <c r="D46" s="137">
        <f>D6</f>
        <v>2022</v>
      </c>
      <c r="E46" s="68">
        <f>C46</f>
        <v>2021</v>
      </c>
      <c r="F46" s="137">
        <f>D46</f>
        <v>2022</v>
      </c>
      <c r="G46" s="131" t="str">
        <f>G26</f>
        <v>HL</v>
      </c>
      <c r="I46" s="16">
        <f>C6</f>
        <v>2021</v>
      </c>
      <c r="J46" s="138">
        <f>D6</f>
        <v>2022</v>
      </c>
      <c r="K46" s="68">
        <f>I46</f>
        <v>2021</v>
      </c>
      <c r="L46" s="137">
        <f>J46</f>
        <v>2022</v>
      </c>
      <c r="M46" s="260">
        <f>M26</f>
        <v>1000</v>
      </c>
      <c r="O46" s="16">
        <f>O26</f>
        <v>2021</v>
      </c>
      <c r="P46" s="138">
        <f>P26</f>
        <v>2022</v>
      </c>
      <c r="Q46" s="131"/>
    </row>
    <row r="47" spans="1:19" s="273" customFormat="1" ht="19.5" customHeight="1" x14ac:dyDescent="0.25">
      <c r="A47" s="23" t="s">
        <v>116</v>
      </c>
      <c r="B47" s="15"/>
      <c r="C47" s="78">
        <f>C48+C49</f>
        <v>65081.520000000033</v>
      </c>
      <c r="D47" s="210">
        <f>D48+D49</f>
        <v>67208.550000000017</v>
      </c>
      <c r="E47" s="216">
        <f>C47/$C$60</f>
        <v>0.45305813363064995</v>
      </c>
      <c r="F47" s="217">
        <f>D47/$D$60</f>
        <v>0.4713433737271841</v>
      </c>
      <c r="G47" s="53">
        <f>(D47-C47)/C47</f>
        <v>3.2682549516360147E-2</v>
      </c>
      <c r="H47"/>
      <c r="I47" s="78">
        <f>I48+I49</f>
        <v>18688.931</v>
      </c>
      <c r="J47" s="210">
        <f>J48+J49</f>
        <v>21404.741999999998</v>
      </c>
      <c r="K47" s="216">
        <f>I47/$I$60</f>
        <v>0.52945418112266918</v>
      </c>
      <c r="L47" s="217">
        <f>J47/$J$60</f>
        <v>0.51802965813018698</v>
      </c>
      <c r="M47" s="53">
        <f>(J47-I47)/I47</f>
        <v>0.14531655127840098</v>
      </c>
      <c r="N47"/>
      <c r="O47" s="63">
        <f t="shared" ref="O47" si="25">(I47/C47)*10</f>
        <v>2.8716187022060935</v>
      </c>
      <c r="P47" s="237">
        <f t="shared" ref="P47" si="26">(J47/D47)*10</f>
        <v>3.1848242522714729</v>
      </c>
      <c r="Q47" s="53">
        <f>(P47-O47)/O47</f>
        <v>0.10906933773093283</v>
      </c>
      <c r="R47" s="275"/>
      <c r="S47" s="275"/>
    </row>
    <row r="48" spans="1:19" ht="20.100000000000001" customHeight="1" x14ac:dyDescent="0.25">
      <c r="A48" s="8" t="s">
        <v>4</v>
      </c>
      <c r="C48" s="19">
        <v>33482.690000000017</v>
      </c>
      <c r="D48" s="140">
        <v>27246.000000000007</v>
      </c>
      <c r="E48" s="214">
        <f>C48/$C$60</f>
        <v>0.23308621311139671</v>
      </c>
      <c r="F48" s="215">
        <f>D48/$D$60</f>
        <v>0.19108017596824894</v>
      </c>
      <c r="G48" s="52">
        <f>(D48-C48)/C48</f>
        <v>-0.18626609749694564</v>
      </c>
      <c r="I48" s="19">
        <v>10886.875000000002</v>
      </c>
      <c r="J48" s="140">
        <v>10991.313</v>
      </c>
      <c r="K48" s="214">
        <f>I48/$I$60</f>
        <v>0.30842328478337577</v>
      </c>
      <c r="L48" s="215">
        <f>J48/$J$60</f>
        <v>0.26600769660255097</v>
      </c>
      <c r="M48" s="52">
        <f>(J48-I48)/I48</f>
        <v>9.5930191170559287E-3</v>
      </c>
      <c r="O48" s="27">
        <f t="shared" ref="O48:P60" si="27">(I48/C48)*10</f>
        <v>3.2514935329270127</v>
      </c>
      <c r="P48" s="143">
        <f t="shared" si="27"/>
        <v>4.0341015194890986</v>
      </c>
      <c r="Q48" s="52">
        <f>(P48-O48)/O48</f>
        <v>0.24069184780373151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8" t="s">
        <v>5</v>
      </c>
      <c r="C49" s="19">
        <v>31598.830000000016</v>
      </c>
      <c r="D49" s="140">
        <v>39962.550000000003</v>
      </c>
      <c r="E49" s="214">
        <f>C49/$C$60</f>
        <v>0.21997192051925327</v>
      </c>
      <c r="F49" s="215">
        <f>D49/$D$60</f>
        <v>0.2802631977589351</v>
      </c>
      <c r="G49" s="52">
        <f>(D49-C49)/C49</f>
        <v>0.26468448357106839</v>
      </c>
      <c r="I49" s="19">
        <v>7802.0559999999996</v>
      </c>
      <c r="J49" s="140">
        <v>10413.428999999998</v>
      </c>
      <c r="K49" s="214">
        <f>I49/$I$60</f>
        <v>0.22103089633929343</v>
      </c>
      <c r="L49" s="215">
        <f>J49/$J$60</f>
        <v>0.25202196152763595</v>
      </c>
      <c r="M49" s="52">
        <f>(J49-I49)/I49</f>
        <v>0.33470318592945231</v>
      </c>
      <c r="O49" s="27">
        <f t="shared" si="27"/>
        <v>2.4690964823697574</v>
      </c>
      <c r="P49" s="143">
        <f t="shared" si="27"/>
        <v>2.6057969273732526</v>
      </c>
      <c r="Q49" s="52">
        <f>(P49-O49)/O49</f>
        <v>5.5364561887146113E-2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3" t="s">
        <v>38</v>
      </c>
      <c r="B50" s="15"/>
      <c r="C50" s="78">
        <f>C51+C52</f>
        <v>64348.340000000011</v>
      </c>
      <c r="D50" s="210">
        <f>D51+D52</f>
        <v>61434.660000000025</v>
      </c>
      <c r="E50" s="216">
        <f>C50/$C$60</f>
        <v>0.44795417843084318</v>
      </c>
      <c r="F50" s="217">
        <f>D50/$D$60</f>
        <v>0.43085024015817175</v>
      </c>
      <c r="G50" s="53">
        <f>(D50-C50)/C50</f>
        <v>-4.5279800535646841E-2</v>
      </c>
      <c r="I50" s="78">
        <f>I51+I52</f>
        <v>6928.0869999999995</v>
      </c>
      <c r="J50" s="210">
        <f>J51+J52</f>
        <v>8454.2039999999997</v>
      </c>
      <c r="K50" s="216">
        <f>I50/$I$60</f>
        <v>0.19627150580905936</v>
      </c>
      <c r="L50" s="217">
        <f>J50/$J$60</f>
        <v>0.20460552189243203</v>
      </c>
      <c r="M50" s="53">
        <f>(J50-I50)/I50</f>
        <v>0.2202797106907001</v>
      </c>
      <c r="O50" s="63">
        <f t="shared" si="27"/>
        <v>1.0766535702397293</v>
      </c>
      <c r="P50" s="237">
        <f t="shared" si="27"/>
        <v>1.3761293706191255</v>
      </c>
      <c r="Q50" s="53">
        <f>(P50-O50)/O50</f>
        <v>0.27815428161605826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8"/>
      <c r="B51" t="s">
        <v>6</v>
      </c>
      <c r="C51" s="31">
        <v>61614.960000000014</v>
      </c>
      <c r="D51" s="141">
        <v>59614.910000000025</v>
      </c>
      <c r="E51" s="214">
        <f t="shared" ref="E51:E57" si="28">C51/$C$60</f>
        <v>0.42892604200588963</v>
      </c>
      <c r="F51" s="215">
        <f t="shared" ref="F51:F57" si="29">D51/$D$60</f>
        <v>0.41808806772118207</v>
      </c>
      <c r="G51" s="52">
        <f t="shared" ref="G51:G59" si="30">(D51-C51)/C51</f>
        <v>-3.24604609010537E-2</v>
      </c>
      <c r="I51" s="31">
        <v>6411.6539999999995</v>
      </c>
      <c r="J51" s="141">
        <v>8034.262999999999</v>
      </c>
      <c r="K51" s="214">
        <f t="shared" ref="K51:K58" si="31">I51/$I$60</f>
        <v>0.18164104828745348</v>
      </c>
      <c r="L51" s="215">
        <f t="shared" ref="L51:L58" si="32">J51/$J$60</f>
        <v>0.19444226495315897</v>
      </c>
      <c r="M51" s="52">
        <f t="shared" ref="M51:M58" si="33">(J51-I51)/I51</f>
        <v>0.25307182826771368</v>
      </c>
      <c r="O51" s="27">
        <f t="shared" si="27"/>
        <v>1.0406002048853067</v>
      </c>
      <c r="P51" s="143">
        <f t="shared" si="27"/>
        <v>1.3476935551861096</v>
      </c>
      <c r="Q51" s="52">
        <f t="shared" ref="Q51:Q58" si="34">(P51-O51)/O51</f>
        <v>0.29511175267801354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8"/>
      <c r="B52" t="s">
        <v>39</v>
      </c>
      <c r="C52" s="31">
        <v>2733.38</v>
      </c>
      <c r="D52" s="141">
        <v>1819.7500000000005</v>
      </c>
      <c r="E52" s="218">
        <f t="shared" si="28"/>
        <v>1.9028136424953587E-2</v>
      </c>
      <c r="F52" s="219">
        <f t="shared" si="29"/>
        <v>1.2762172436989688E-2</v>
      </c>
      <c r="G52" s="52">
        <f t="shared" si="30"/>
        <v>-0.33424917135561089</v>
      </c>
      <c r="I52" s="31">
        <v>516.43299999999999</v>
      </c>
      <c r="J52" s="141">
        <v>419.94100000000003</v>
      </c>
      <c r="K52" s="218">
        <f t="shared" si="31"/>
        <v>1.4630457521605885E-2</v>
      </c>
      <c r="L52" s="219">
        <f t="shared" si="32"/>
        <v>1.016325693927303E-2</v>
      </c>
      <c r="M52" s="52">
        <f t="shared" si="33"/>
        <v>-0.18684321102640605</v>
      </c>
      <c r="O52" s="27">
        <f t="shared" si="27"/>
        <v>1.8893567670795863</v>
      </c>
      <c r="P52" s="143">
        <f t="shared" si="27"/>
        <v>2.3076851215826348</v>
      </c>
      <c r="Q52" s="52">
        <f t="shared" si="34"/>
        <v>0.22141310830863689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3" t="s">
        <v>134</v>
      </c>
      <c r="B53" s="15"/>
      <c r="C53" s="78">
        <f>SUM(C54:C56)</f>
        <v>12687.279999999997</v>
      </c>
      <c r="D53" s="210">
        <f>SUM(D54:D56)</f>
        <v>12132.570000000002</v>
      </c>
      <c r="E53" s="216">
        <f t="shared" si="28"/>
        <v>8.832116087100407E-2</v>
      </c>
      <c r="F53" s="217">
        <f t="shared" si="29"/>
        <v>8.5087484788486309E-2</v>
      </c>
      <c r="G53" s="53">
        <f t="shared" si="30"/>
        <v>-4.3721743352396703E-2</v>
      </c>
      <c r="I53" s="78">
        <f>SUM(I54:I56)</f>
        <v>9159.376000000002</v>
      </c>
      <c r="J53" s="210">
        <f>SUM(J54:J56)</f>
        <v>10444.558999999999</v>
      </c>
      <c r="K53" s="216">
        <f t="shared" si="31"/>
        <v>0.25948353705595201</v>
      </c>
      <c r="L53" s="217">
        <f t="shared" si="32"/>
        <v>0.25277535828698927</v>
      </c>
      <c r="M53" s="53">
        <f t="shared" si="33"/>
        <v>0.14031337942672045</v>
      </c>
      <c r="O53" s="63">
        <f t="shared" si="27"/>
        <v>7.2193377934435157</v>
      </c>
      <c r="P53" s="237">
        <f t="shared" si="27"/>
        <v>8.6086946129303179</v>
      </c>
      <c r="Q53" s="53">
        <f t="shared" si="34"/>
        <v>0.19244934358780016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8"/>
      <c r="B54" s="3" t="s">
        <v>7</v>
      </c>
      <c r="C54" s="31">
        <v>12181.089999999998</v>
      </c>
      <c r="D54" s="141">
        <v>11450.68</v>
      </c>
      <c r="E54" s="214">
        <f t="shared" si="28"/>
        <v>8.4797372602652341E-2</v>
      </c>
      <c r="F54" s="215">
        <f t="shared" si="29"/>
        <v>8.0305290661238662E-2</v>
      </c>
      <c r="G54" s="52">
        <f t="shared" si="30"/>
        <v>-5.9962614183131244E-2</v>
      </c>
      <c r="I54" s="31">
        <v>8755.4190000000017</v>
      </c>
      <c r="J54" s="141">
        <v>9969.1859999999997</v>
      </c>
      <c r="K54" s="214">
        <f t="shared" si="31"/>
        <v>0.24803950515044759</v>
      </c>
      <c r="L54" s="215">
        <f t="shared" si="32"/>
        <v>0.24127055656247789</v>
      </c>
      <c r="M54" s="52">
        <f t="shared" si="33"/>
        <v>0.13863037280111867</v>
      </c>
      <c r="O54" s="27">
        <f t="shared" si="27"/>
        <v>7.1877139073761072</v>
      </c>
      <c r="P54" s="143">
        <f t="shared" si="27"/>
        <v>8.7061956145835868</v>
      </c>
      <c r="Q54" s="52">
        <f t="shared" si="34"/>
        <v>0.21126073279700211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8"/>
      <c r="B55" s="3" t="s">
        <v>8</v>
      </c>
      <c r="C55" s="31">
        <v>411.48</v>
      </c>
      <c r="D55" s="141">
        <v>619.78000000000009</v>
      </c>
      <c r="E55" s="214">
        <f t="shared" si="28"/>
        <v>2.864474597801953E-3</v>
      </c>
      <c r="F55" s="215">
        <f t="shared" si="29"/>
        <v>4.3466076290685357E-3</v>
      </c>
      <c r="G55" s="52">
        <f t="shared" si="30"/>
        <v>0.50622144454165463</v>
      </c>
      <c r="I55" s="31">
        <v>331.78799999999995</v>
      </c>
      <c r="J55" s="141">
        <v>433.41899999999998</v>
      </c>
      <c r="K55" s="214">
        <f t="shared" si="31"/>
        <v>9.3994966243028093E-3</v>
      </c>
      <c r="L55" s="215">
        <f t="shared" si="32"/>
        <v>1.0489446515969569E-2</v>
      </c>
      <c r="M55" s="52">
        <f t="shared" si="33"/>
        <v>0.30631306738037556</v>
      </c>
      <c r="O55" s="27">
        <f t="shared" si="27"/>
        <v>8.0632837561971407</v>
      </c>
      <c r="P55" s="143">
        <f t="shared" si="27"/>
        <v>6.9931104585498076</v>
      </c>
      <c r="Q55" s="52">
        <f t="shared" si="34"/>
        <v>-0.13272177068366689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2"/>
      <c r="B56" s="33" t="s">
        <v>9</v>
      </c>
      <c r="C56" s="211">
        <v>94.710000000000008</v>
      </c>
      <c r="D56" s="212">
        <v>62.110000000000014</v>
      </c>
      <c r="E56" s="218">
        <f t="shared" si="28"/>
        <v>6.5931367054977881E-4</v>
      </c>
      <c r="F56" s="219">
        <f t="shared" si="29"/>
        <v>4.3558649817910676E-4</v>
      </c>
      <c r="G56" s="52">
        <f t="shared" si="30"/>
        <v>-0.34420863689156361</v>
      </c>
      <c r="I56" s="211">
        <v>72.168999999999997</v>
      </c>
      <c r="J56" s="212">
        <v>41.954000000000001</v>
      </c>
      <c r="K56" s="218">
        <f t="shared" si="31"/>
        <v>2.0445352812015791E-3</v>
      </c>
      <c r="L56" s="219">
        <f t="shared" si="32"/>
        <v>1.0153552085418204E-3</v>
      </c>
      <c r="M56" s="52">
        <f t="shared" si="33"/>
        <v>-0.41867006609486063</v>
      </c>
      <c r="O56" s="27">
        <f t="shared" si="27"/>
        <v>7.6199978882905706</v>
      </c>
      <c r="P56" s="143">
        <f t="shared" si="27"/>
        <v>6.7547898889067772</v>
      </c>
      <c r="Q56" s="52">
        <f t="shared" si="34"/>
        <v>-0.11354438834075445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8" t="s">
        <v>135</v>
      </c>
      <c r="B57" s="3"/>
      <c r="C57" s="19">
        <v>119.91000000000001</v>
      </c>
      <c r="D57" s="140">
        <v>107.39999999999998</v>
      </c>
      <c r="E57" s="214">
        <f t="shared" si="28"/>
        <v>8.3474081127255808E-4</v>
      </c>
      <c r="F57" s="215">
        <f t="shared" si="29"/>
        <v>7.5321188060595789E-4</v>
      </c>
      <c r="G57" s="54">
        <f t="shared" si="30"/>
        <v>-0.10432824618463875</v>
      </c>
      <c r="I57" s="19">
        <v>50.305999999999997</v>
      </c>
      <c r="J57" s="140">
        <v>81.111000000000004</v>
      </c>
      <c r="K57" s="214">
        <f t="shared" si="31"/>
        <v>1.4251602745794819E-3</v>
      </c>
      <c r="L57" s="215">
        <f t="shared" si="32"/>
        <v>1.9630184564054824E-3</v>
      </c>
      <c r="M57" s="54">
        <f t="shared" si="33"/>
        <v>0.61235240329185403</v>
      </c>
      <c r="O57" s="238">
        <f t="shared" si="27"/>
        <v>4.1953131515303141</v>
      </c>
      <c r="P57" s="239">
        <f t="shared" si="27"/>
        <v>7.5522346368715096</v>
      </c>
      <c r="Q57" s="54">
        <f t="shared" si="34"/>
        <v>0.80015993183171541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8" t="s">
        <v>10</v>
      </c>
      <c r="C58" s="19">
        <v>608.30999999999972</v>
      </c>
      <c r="D58" s="140">
        <v>1378.6</v>
      </c>
      <c r="E58" s="214">
        <f>C58/$C$60</f>
        <v>4.234685871947373E-3</v>
      </c>
      <c r="F58" s="215">
        <f>D58/$D$60</f>
        <v>9.6683230782437027E-3</v>
      </c>
      <c r="G58" s="52">
        <f t="shared" si="30"/>
        <v>1.2662787065805272</v>
      </c>
      <c r="I58" s="19">
        <v>323.82899999999989</v>
      </c>
      <c r="J58" s="140">
        <v>864.71900000000005</v>
      </c>
      <c r="K58" s="214">
        <f t="shared" si="31"/>
        <v>9.1740195316025713E-3</v>
      </c>
      <c r="L58" s="215">
        <f t="shared" si="32"/>
        <v>2.0927609776781108E-2</v>
      </c>
      <c r="M58" s="52">
        <f t="shared" si="33"/>
        <v>1.6702951248961653</v>
      </c>
      <c r="O58" s="27">
        <f t="shared" si="27"/>
        <v>5.3234206243527158</v>
      </c>
      <c r="P58" s="143">
        <f t="shared" si="27"/>
        <v>6.2724430581749608</v>
      </c>
      <c r="Q58" s="52">
        <f t="shared" si="34"/>
        <v>0.17827305050455944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8" t="s">
        <v>11</v>
      </c>
      <c r="B59" s="10"/>
      <c r="C59" s="21">
        <v>804.01999999999987</v>
      </c>
      <c r="D59" s="142">
        <v>327.58000000000004</v>
      </c>
      <c r="E59" s="220">
        <f>C59/$C$60</f>
        <v>5.5971003842828953E-3</v>
      </c>
      <c r="F59" s="221">
        <f>D59/$D$60</f>
        <v>2.2973663673081916E-3</v>
      </c>
      <c r="G59" s="55">
        <f t="shared" si="30"/>
        <v>-0.59257232407154037</v>
      </c>
      <c r="I59" s="21">
        <v>147.95700000000002</v>
      </c>
      <c r="J59" s="142">
        <v>70.195000000000007</v>
      </c>
      <c r="K59" s="220">
        <f>I59/$I$60</f>
        <v>4.1915962061375676E-3</v>
      </c>
      <c r="L59" s="221">
        <f>J59/$J$60</f>
        <v>1.6988334572053464E-3</v>
      </c>
      <c r="M59" s="55">
        <f>(J59-I59)/I59</f>
        <v>-0.52557161878113234</v>
      </c>
      <c r="O59" s="240">
        <f t="shared" si="27"/>
        <v>1.8402154175269279</v>
      </c>
      <c r="P59" s="241">
        <f t="shared" si="27"/>
        <v>2.1428353379327185</v>
      </c>
      <c r="Q59" s="55">
        <f>(P59-O59)/O59</f>
        <v>0.16444809532814514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2" t="s">
        <v>12</v>
      </c>
      <c r="B60" s="48"/>
      <c r="C60" s="213">
        <f>C48+C49+C50+C53+C57+C58+C59</f>
        <v>143649.38000000003</v>
      </c>
      <c r="D60" s="226">
        <f>D48+D49+D50+D53+D57+D58+D59</f>
        <v>142589.36000000004</v>
      </c>
      <c r="E60" s="222">
        <f>E48+E49+E50+E53+E57+E58+E59</f>
        <v>1</v>
      </c>
      <c r="F60" s="223">
        <f>F48+F49+F50+F53+F57+F58+F59</f>
        <v>0.99999999999999989</v>
      </c>
      <c r="G60" s="55">
        <f>(D60-C60)/C60</f>
        <v>-7.3792173694031205E-3</v>
      </c>
      <c r="H60" s="1"/>
      <c r="I60" s="213">
        <f>I48+I49+I50+I53+I57+I58+I59</f>
        <v>35298.485999999997</v>
      </c>
      <c r="J60" s="226">
        <f>J48+J49+J50+J53+J57+J58+J59</f>
        <v>41319.529999999992</v>
      </c>
      <c r="K60" s="222">
        <f>K48+K49+K50+K53+K57+K58+K59</f>
        <v>1.0000000000000002</v>
      </c>
      <c r="L60" s="223">
        <f>L48+L49+L50+L53+L57+L58+L59</f>
        <v>1.0000000000000002</v>
      </c>
      <c r="M60" s="55">
        <f>(J60-I60)/I60</f>
        <v>0.17057513458225929</v>
      </c>
      <c r="N60" s="1"/>
      <c r="O60" s="24">
        <f t="shared" si="27"/>
        <v>2.4572668535012117</v>
      </c>
      <c r="P60" s="242">
        <f t="shared" si="27"/>
        <v>2.8977989662061727</v>
      </c>
      <c r="Q60" s="55">
        <f>(P60-O60)/O60</f>
        <v>0.17927727795508794</v>
      </c>
    </row>
    <row r="62" spans="1:1023 1025:2047 2049:3071 3073:4095 4097:5119 5121:6143 6145:7167 7169:8191 8193:9215 9217:10239 10241:11263 11265:12287 12289:13311 13313:14335 14337:15359 15361:16383" x14ac:dyDescent="0.25">
      <c r="A62" s="1"/>
      <c r="C62" s="1"/>
      <c r="E62" s="1"/>
      <c r="G62" s="1"/>
      <c r="I62" s="1"/>
      <c r="K62" s="1"/>
      <c r="M62" s="1"/>
      <c r="O62" s="1"/>
      <c r="P62"/>
      <c r="Q62" s="1"/>
      <c r="S62" s="1"/>
      <c r="U62" s="1"/>
      <c r="W62" s="1"/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1"/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/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/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1"/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1"/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1"/>
      <c r="MS62" s="1"/>
      <c r="MU62" s="1"/>
      <c r="MW62" s="1"/>
      <c r="MY62" s="1"/>
      <c r="NA62" s="1"/>
      <c r="NC62" s="1"/>
      <c r="NE62" s="1"/>
      <c r="NG62" s="1"/>
      <c r="NI62" s="1"/>
      <c r="NK62" s="1"/>
      <c r="NM62" s="1"/>
      <c r="NO62" s="1"/>
      <c r="NQ62" s="1"/>
      <c r="NS62" s="1"/>
      <c r="NU62" s="1"/>
      <c r="NW62" s="1"/>
      <c r="NY62" s="1"/>
      <c r="OA62" s="1"/>
      <c r="OC62" s="1"/>
      <c r="OE62" s="1"/>
      <c r="OG62" s="1"/>
      <c r="OI62" s="1"/>
      <c r="OK62" s="1"/>
      <c r="OM62" s="1"/>
      <c r="OO62" s="1"/>
      <c r="OQ62" s="1"/>
      <c r="OS62" s="1"/>
      <c r="OU62" s="1"/>
      <c r="OW62" s="1"/>
      <c r="OY62" s="1"/>
      <c r="PA62" s="1"/>
      <c r="PC62" s="1"/>
      <c r="PE62" s="1"/>
      <c r="PG62" s="1"/>
      <c r="PI62" s="1"/>
      <c r="PK62" s="1"/>
      <c r="PM62" s="1"/>
      <c r="PO62" s="1"/>
      <c r="PQ62" s="1"/>
      <c r="PS62" s="1"/>
      <c r="PU62" s="1"/>
      <c r="PW62" s="1"/>
      <c r="PY62" s="1"/>
      <c r="QA62" s="1"/>
      <c r="QC62" s="1"/>
      <c r="QE62" s="1"/>
      <c r="QG62" s="1"/>
      <c r="QI62" s="1"/>
      <c r="QK62" s="1"/>
      <c r="QM62" s="1"/>
      <c r="QO62" s="1"/>
      <c r="QQ62" s="1"/>
      <c r="QS62" s="1"/>
      <c r="QU62" s="1"/>
      <c r="QW62" s="1"/>
      <c r="QY62" s="1"/>
      <c r="RA62" s="1"/>
      <c r="RC62" s="1"/>
      <c r="RE62" s="1"/>
      <c r="RG62" s="1"/>
      <c r="RI62" s="1"/>
      <c r="RK62" s="1"/>
      <c r="RM62" s="1"/>
      <c r="RO62" s="1"/>
      <c r="RQ62" s="1"/>
      <c r="RS62" s="1"/>
      <c r="RU62" s="1"/>
      <c r="RW62" s="1"/>
      <c r="RY62" s="1"/>
      <c r="SA62" s="1"/>
      <c r="SC62" s="1"/>
      <c r="SE62" s="1"/>
      <c r="SG62" s="1"/>
      <c r="SI62" s="1"/>
      <c r="SK62" s="1"/>
      <c r="SM62" s="1"/>
      <c r="SO62" s="1"/>
      <c r="SQ62" s="1"/>
      <c r="SS62" s="1"/>
      <c r="SU62" s="1"/>
      <c r="SW62" s="1"/>
      <c r="SY62" s="1"/>
      <c r="TA62" s="1"/>
      <c r="TC62" s="1"/>
      <c r="TE62" s="1"/>
      <c r="TG62" s="1"/>
      <c r="TI62" s="1"/>
      <c r="TK62" s="1"/>
      <c r="TM62" s="1"/>
      <c r="TO62" s="1"/>
      <c r="TQ62" s="1"/>
      <c r="TS62" s="1"/>
      <c r="TU62" s="1"/>
      <c r="TW62" s="1"/>
      <c r="TY62" s="1"/>
      <c r="UA62" s="1"/>
      <c r="UC62" s="1"/>
      <c r="UE62" s="1"/>
      <c r="UG62" s="1"/>
      <c r="UI62" s="1"/>
      <c r="UK62" s="1"/>
      <c r="UM62" s="1"/>
      <c r="UO62" s="1"/>
      <c r="UQ62" s="1"/>
      <c r="US62" s="1"/>
      <c r="UU62" s="1"/>
      <c r="UW62" s="1"/>
      <c r="UY62" s="1"/>
      <c r="VA62" s="1"/>
      <c r="VC62" s="1"/>
      <c r="VE62" s="1"/>
      <c r="VG62" s="1"/>
      <c r="VI62" s="1"/>
      <c r="VK62" s="1"/>
      <c r="VM62" s="1"/>
      <c r="VO62" s="1"/>
      <c r="VQ62" s="1"/>
      <c r="VS62" s="1"/>
      <c r="VU62" s="1"/>
      <c r="VW62" s="1"/>
      <c r="VY62" s="1"/>
      <c r="WA62" s="1"/>
      <c r="WC62" s="1"/>
      <c r="WE62" s="1"/>
      <c r="WG62" s="1"/>
      <c r="WI62" s="1"/>
      <c r="WK62" s="1"/>
      <c r="WM62" s="1"/>
      <c r="WO62" s="1"/>
      <c r="WQ62" s="1"/>
      <c r="WS62" s="1"/>
      <c r="WU62" s="1"/>
      <c r="WW62" s="1"/>
      <c r="WY62" s="1"/>
      <c r="XA62" s="1"/>
      <c r="XC62" s="1"/>
      <c r="XE62" s="1"/>
      <c r="XG62" s="1"/>
      <c r="XI62" s="1"/>
      <c r="XK62" s="1"/>
      <c r="XM62" s="1"/>
      <c r="XO62" s="1"/>
      <c r="XQ62" s="1"/>
      <c r="XS62" s="1"/>
      <c r="XU62" s="1"/>
      <c r="XW62" s="1"/>
      <c r="XY62" s="1"/>
      <c r="YA62" s="1"/>
      <c r="YC62" s="1"/>
      <c r="YE62" s="1"/>
      <c r="YG62" s="1"/>
      <c r="YI62" s="1"/>
      <c r="YK62" s="1"/>
      <c r="YM62" s="1"/>
      <c r="YO62" s="1"/>
      <c r="YQ62" s="1"/>
      <c r="YS62" s="1"/>
      <c r="YU62" s="1"/>
      <c r="YW62" s="1"/>
      <c r="YY62" s="1"/>
      <c r="ZA62" s="1"/>
      <c r="ZC62" s="1"/>
      <c r="ZE62" s="1"/>
      <c r="ZG62" s="1"/>
      <c r="ZI62" s="1"/>
      <c r="ZK62" s="1"/>
      <c r="ZM62" s="1"/>
      <c r="ZO62" s="1"/>
      <c r="ZQ62" s="1"/>
      <c r="ZS62" s="1"/>
      <c r="ZU62" s="1"/>
      <c r="ZW62" s="1"/>
      <c r="ZY62" s="1"/>
      <c r="AAA62" s="1"/>
      <c r="AAC62" s="1"/>
      <c r="AAE62" s="1"/>
      <c r="AAG62" s="1"/>
      <c r="AAI62" s="1"/>
      <c r="AAK62" s="1"/>
      <c r="AAM62" s="1"/>
      <c r="AAO62" s="1"/>
      <c r="AAQ62" s="1"/>
      <c r="AAS62" s="1"/>
      <c r="AAU62" s="1"/>
      <c r="AAW62" s="1"/>
      <c r="AAY62" s="1"/>
      <c r="ABA62" s="1"/>
      <c r="ABC62" s="1"/>
      <c r="ABE62" s="1"/>
      <c r="ABG62" s="1"/>
      <c r="ABI62" s="1"/>
      <c r="ABK62" s="1"/>
      <c r="ABM62" s="1"/>
      <c r="ABO62" s="1"/>
      <c r="ABQ62" s="1"/>
      <c r="ABS62" s="1"/>
      <c r="ABU62" s="1"/>
      <c r="ABW62" s="1"/>
      <c r="ABY62" s="1"/>
      <c r="ACA62" s="1"/>
      <c r="ACC62" s="1"/>
      <c r="ACE62" s="1"/>
      <c r="ACG62" s="1"/>
      <c r="ACI62" s="1"/>
      <c r="ACK62" s="1"/>
      <c r="ACM62" s="1"/>
      <c r="ACO62" s="1"/>
      <c r="ACQ62" s="1"/>
      <c r="ACS62" s="1"/>
      <c r="ACU62" s="1"/>
      <c r="ACW62" s="1"/>
      <c r="ACY62" s="1"/>
      <c r="ADA62" s="1"/>
      <c r="ADC62" s="1"/>
      <c r="ADE62" s="1"/>
      <c r="ADG62" s="1"/>
      <c r="ADI62" s="1"/>
      <c r="ADK62" s="1"/>
      <c r="ADM62" s="1"/>
      <c r="ADO62" s="1"/>
      <c r="ADQ62" s="1"/>
      <c r="ADS62" s="1"/>
      <c r="ADU62" s="1"/>
      <c r="ADW62" s="1"/>
      <c r="ADY62" s="1"/>
      <c r="AEA62" s="1"/>
      <c r="AEC62" s="1"/>
      <c r="AEE62" s="1"/>
      <c r="AEG62" s="1"/>
      <c r="AEI62" s="1"/>
      <c r="AEK62" s="1"/>
      <c r="AEM62" s="1"/>
      <c r="AEO62" s="1"/>
      <c r="AEQ62" s="1"/>
      <c r="AES62" s="1"/>
      <c r="AEU62" s="1"/>
      <c r="AEW62" s="1"/>
      <c r="AEY62" s="1"/>
      <c r="AFA62" s="1"/>
      <c r="AFC62" s="1"/>
      <c r="AFE62" s="1"/>
      <c r="AFG62" s="1"/>
      <c r="AFI62" s="1"/>
      <c r="AFK62" s="1"/>
      <c r="AFM62" s="1"/>
      <c r="AFO62" s="1"/>
      <c r="AFQ62" s="1"/>
      <c r="AFS62" s="1"/>
      <c r="AFU62" s="1"/>
      <c r="AFW62" s="1"/>
      <c r="AFY62" s="1"/>
      <c r="AGA62" s="1"/>
      <c r="AGC62" s="1"/>
      <c r="AGE62" s="1"/>
      <c r="AGG62" s="1"/>
      <c r="AGI62" s="1"/>
      <c r="AGK62" s="1"/>
      <c r="AGM62" s="1"/>
      <c r="AGO62" s="1"/>
      <c r="AGQ62" s="1"/>
      <c r="AGS62" s="1"/>
      <c r="AGU62" s="1"/>
      <c r="AGW62" s="1"/>
      <c r="AGY62" s="1"/>
      <c r="AHA62" s="1"/>
      <c r="AHC62" s="1"/>
      <c r="AHE62" s="1"/>
      <c r="AHG62" s="1"/>
      <c r="AHI62" s="1"/>
      <c r="AHK62" s="1"/>
      <c r="AHM62" s="1"/>
      <c r="AHO62" s="1"/>
      <c r="AHQ62" s="1"/>
      <c r="AHS62" s="1"/>
      <c r="AHU62" s="1"/>
      <c r="AHW62" s="1"/>
      <c r="AHY62" s="1"/>
      <c r="AIA62" s="1"/>
      <c r="AIC62" s="1"/>
      <c r="AIE62" s="1"/>
      <c r="AIG62" s="1"/>
      <c r="AII62" s="1"/>
      <c r="AIK62" s="1"/>
      <c r="AIM62" s="1"/>
      <c r="AIO62" s="1"/>
      <c r="AIQ62" s="1"/>
      <c r="AIS62" s="1"/>
      <c r="AIU62" s="1"/>
      <c r="AIW62" s="1"/>
      <c r="AIY62" s="1"/>
      <c r="AJA62" s="1"/>
      <c r="AJC62" s="1"/>
      <c r="AJE62" s="1"/>
      <c r="AJG62" s="1"/>
      <c r="AJI62" s="1"/>
      <c r="AJK62" s="1"/>
      <c r="AJM62" s="1"/>
      <c r="AJO62" s="1"/>
      <c r="AJQ62" s="1"/>
      <c r="AJS62" s="1"/>
      <c r="AJU62" s="1"/>
      <c r="AJW62" s="1"/>
      <c r="AJY62" s="1"/>
      <c r="AKA62" s="1"/>
      <c r="AKC62" s="1"/>
      <c r="AKE62" s="1"/>
      <c r="AKG62" s="1"/>
      <c r="AKI62" s="1"/>
      <c r="AKK62" s="1"/>
      <c r="AKM62" s="1"/>
      <c r="AKO62" s="1"/>
      <c r="AKQ62" s="1"/>
      <c r="AKS62" s="1"/>
      <c r="AKU62" s="1"/>
      <c r="AKW62" s="1"/>
      <c r="AKY62" s="1"/>
      <c r="ALA62" s="1"/>
      <c r="ALC62" s="1"/>
      <c r="ALE62" s="1"/>
      <c r="ALG62" s="1"/>
      <c r="ALI62" s="1"/>
      <c r="ALK62" s="1"/>
      <c r="ALM62" s="1"/>
      <c r="ALO62" s="1"/>
      <c r="ALQ62" s="1"/>
      <c r="ALS62" s="1"/>
      <c r="ALU62" s="1"/>
      <c r="ALW62" s="1"/>
      <c r="ALY62" s="1"/>
      <c r="AMA62" s="1"/>
      <c r="AMC62" s="1"/>
      <c r="AME62" s="1"/>
      <c r="AMG62" s="1"/>
      <c r="AMI62" s="1"/>
      <c r="AMK62" s="1"/>
      <c r="AMM62" s="1"/>
      <c r="AMO62" s="1"/>
      <c r="AMQ62" s="1"/>
      <c r="AMS62" s="1"/>
      <c r="AMU62" s="1"/>
      <c r="AMW62" s="1"/>
      <c r="AMY62" s="1"/>
      <c r="ANA62" s="1"/>
      <c r="ANC62" s="1"/>
      <c r="ANE62" s="1"/>
      <c r="ANG62" s="1"/>
      <c r="ANI62" s="1"/>
      <c r="ANK62" s="1"/>
      <c r="ANM62" s="1"/>
      <c r="ANO62" s="1"/>
      <c r="ANQ62" s="1"/>
      <c r="ANS62" s="1"/>
      <c r="ANU62" s="1"/>
      <c r="ANW62" s="1"/>
      <c r="ANY62" s="1"/>
      <c r="AOA62" s="1"/>
      <c r="AOC62" s="1"/>
      <c r="AOE62" s="1"/>
      <c r="AOG62" s="1"/>
      <c r="AOI62" s="1"/>
      <c r="AOK62" s="1"/>
      <c r="AOM62" s="1"/>
      <c r="AOO62" s="1"/>
      <c r="AOQ62" s="1"/>
      <c r="AOS62" s="1"/>
      <c r="AOU62" s="1"/>
      <c r="AOW62" s="1"/>
      <c r="AOY62" s="1"/>
      <c r="APA62" s="1"/>
      <c r="APC62" s="1"/>
      <c r="APE62" s="1"/>
      <c r="APG62" s="1"/>
      <c r="API62" s="1"/>
      <c r="APK62" s="1"/>
      <c r="APM62" s="1"/>
      <c r="APO62" s="1"/>
      <c r="APQ62" s="1"/>
      <c r="APS62" s="1"/>
      <c r="APU62" s="1"/>
      <c r="APW62" s="1"/>
      <c r="APY62" s="1"/>
      <c r="AQA62" s="1"/>
      <c r="AQC62" s="1"/>
      <c r="AQE62" s="1"/>
      <c r="AQG62" s="1"/>
      <c r="AQI62" s="1"/>
      <c r="AQK62" s="1"/>
      <c r="AQM62" s="1"/>
      <c r="AQO62" s="1"/>
      <c r="AQQ62" s="1"/>
      <c r="AQS62" s="1"/>
      <c r="AQU62" s="1"/>
      <c r="AQW62" s="1"/>
      <c r="AQY62" s="1"/>
      <c r="ARA62" s="1"/>
      <c r="ARC62" s="1"/>
      <c r="ARE62" s="1"/>
      <c r="ARG62" s="1"/>
      <c r="ARI62" s="1"/>
      <c r="ARK62" s="1"/>
      <c r="ARM62" s="1"/>
      <c r="ARO62" s="1"/>
      <c r="ARQ62" s="1"/>
      <c r="ARS62" s="1"/>
      <c r="ARU62" s="1"/>
      <c r="ARW62" s="1"/>
      <c r="ARY62" s="1"/>
      <c r="ASA62" s="1"/>
      <c r="ASC62" s="1"/>
      <c r="ASE62" s="1"/>
      <c r="ASG62" s="1"/>
      <c r="ASI62" s="1"/>
      <c r="ASK62" s="1"/>
      <c r="ASM62" s="1"/>
      <c r="ASO62" s="1"/>
      <c r="ASQ62" s="1"/>
      <c r="ASS62" s="1"/>
      <c r="ASU62" s="1"/>
      <c r="ASW62" s="1"/>
      <c r="ASY62" s="1"/>
      <c r="ATA62" s="1"/>
      <c r="ATC62" s="1"/>
      <c r="ATE62" s="1"/>
      <c r="ATG62" s="1"/>
      <c r="ATI62" s="1"/>
      <c r="ATK62" s="1"/>
      <c r="ATM62" s="1"/>
      <c r="ATO62" s="1"/>
      <c r="ATQ62" s="1"/>
      <c r="ATS62" s="1"/>
      <c r="ATU62" s="1"/>
      <c r="ATW62" s="1"/>
      <c r="ATY62" s="1"/>
      <c r="AUA62" s="1"/>
      <c r="AUC62" s="1"/>
      <c r="AUE62" s="1"/>
      <c r="AUG62" s="1"/>
      <c r="AUI62" s="1"/>
      <c r="AUK62" s="1"/>
      <c r="AUM62" s="1"/>
      <c r="AUO62" s="1"/>
      <c r="AUQ62" s="1"/>
      <c r="AUS62" s="1"/>
      <c r="AUU62" s="1"/>
      <c r="AUW62" s="1"/>
      <c r="AUY62" s="1"/>
      <c r="AVA62" s="1"/>
      <c r="AVC62" s="1"/>
      <c r="AVE62" s="1"/>
      <c r="AVG62" s="1"/>
      <c r="AVI62" s="1"/>
      <c r="AVK62" s="1"/>
      <c r="AVM62" s="1"/>
      <c r="AVO62" s="1"/>
      <c r="AVQ62" s="1"/>
      <c r="AVS62" s="1"/>
      <c r="AVU62" s="1"/>
      <c r="AVW62" s="1"/>
      <c r="AVY62" s="1"/>
      <c r="AWA62" s="1"/>
      <c r="AWC62" s="1"/>
      <c r="AWE62" s="1"/>
      <c r="AWG62" s="1"/>
      <c r="AWI62" s="1"/>
      <c r="AWK62" s="1"/>
      <c r="AWM62" s="1"/>
      <c r="AWO62" s="1"/>
      <c r="AWQ62" s="1"/>
      <c r="AWS62" s="1"/>
      <c r="AWU62" s="1"/>
      <c r="AWW62" s="1"/>
      <c r="AWY62" s="1"/>
      <c r="AXA62" s="1"/>
      <c r="AXC62" s="1"/>
      <c r="AXE62" s="1"/>
      <c r="AXG62" s="1"/>
      <c r="AXI62" s="1"/>
      <c r="AXK62" s="1"/>
      <c r="AXM62" s="1"/>
      <c r="AXO62" s="1"/>
      <c r="AXQ62" s="1"/>
      <c r="AXS62" s="1"/>
      <c r="AXU62" s="1"/>
      <c r="AXW62" s="1"/>
      <c r="AXY62" s="1"/>
      <c r="AYA62" s="1"/>
      <c r="AYC62" s="1"/>
      <c r="AYE62" s="1"/>
      <c r="AYG62" s="1"/>
      <c r="AYI62" s="1"/>
      <c r="AYK62" s="1"/>
      <c r="AYM62" s="1"/>
      <c r="AYO62" s="1"/>
      <c r="AYQ62" s="1"/>
      <c r="AYS62" s="1"/>
      <c r="AYU62" s="1"/>
      <c r="AYW62" s="1"/>
      <c r="AYY62" s="1"/>
      <c r="AZA62" s="1"/>
      <c r="AZC62" s="1"/>
      <c r="AZE62" s="1"/>
      <c r="AZG62" s="1"/>
      <c r="AZI62" s="1"/>
      <c r="AZK62" s="1"/>
      <c r="AZM62" s="1"/>
      <c r="AZO62" s="1"/>
      <c r="AZQ62" s="1"/>
      <c r="AZS62" s="1"/>
      <c r="AZU62" s="1"/>
      <c r="AZW62" s="1"/>
      <c r="AZY62" s="1"/>
      <c r="BAA62" s="1"/>
      <c r="BAC62" s="1"/>
      <c r="BAE62" s="1"/>
      <c r="BAG62" s="1"/>
      <c r="BAI62" s="1"/>
      <c r="BAK62" s="1"/>
      <c r="BAM62" s="1"/>
      <c r="BAO62" s="1"/>
      <c r="BAQ62" s="1"/>
      <c r="BAS62" s="1"/>
      <c r="BAU62" s="1"/>
      <c r="BAW62" s="1"/>
      <c r="BAY62" s="1"/>
      <c r="BBA62" s="1"/>
      <c r="BBC62" s="1"/>
      <c r="BBE62" s="1"/>
      <c r="BBG62" s="1"/>
      <c r="BBI62" s="1"/>
      <c r="BBK62" s="1"/>
      <c r="BBM62" s="1"/>
      <c r="BBO62" s="1"/>
      <c r="BBQ62" s="1"/>
      <c r="BBS62" s="1"/>
      <c r="BBU62" s="1"/>
      <c r="BBW62" s="1"/>
      <c r="BBY62" s="1"/>
      <c r="BCA62" s="1"/>
      <c r="BCC62" s="1"/>
      <c r="BCE62" s="1"/>
      <c r="BCG62" s="1"/>
      <c r="BCI62" s="1"/>
      <c r="BCK62" s="1"/>
      <c r="BCM62" s="1"/>
      <c r="BCO62" s="1"/>
      <c r="BCQ62" s="1"/>
      <c r="BCS62" s="1"/>
      <c r="BCU62" s="1"/>
      <c r="BCW62" s="1"/>
      <c r="BCY62" s="1"/>
      <c r="BDA62" s="1"/>
      <c r="BDC62" s="1"/>
      <c r="BDE62" s="1"/>
      <c r="BDG62" s="1"/>
      <c r="BDI62" s="1"/>
      <c r="BDK62" s="1"/>
      <c r="BDM62" s="1"/>
      <c r="BDO62" s="1"/>
      <c r="BDQ62" s="1"/>
      <c r="BDS62" s="1"/>
      <c r="BDU62" s="1"/>
      <c r="BDW62" s="1"/>
      <c r="BDY62" s="1"/>
      <c r="BEA62" s="1"/>
      <c r="BEC62" s="1"/>
      <c r="BEE62" s="1"/>
      <c r="BEG62" s="1"/>
      <c r="BEI62" s="1"/>
      <c r="BEK62" s="1"/>
      <c r="BEM62" s="1"/>
      <c r="BEO62" s="1"/>
      <c r="BEQ62" s="1"/>
      <c r="BES62" s="1"/>
      <c r="BEU62" s="1"/>
      <c r="BEW62" s="1"/>
      <c r="BEY62" s="1"/>
      <c r="BFA62" s="1"/>
      <c r="BFC62" s="1"/>
      <c r="BFE62" s="1"/>
      <c r="BFG62" s="1"/>
      <c r="BFI62" s="1"/>
      <c r="BFK62" s="1"/>
      <c r="BFM62" s="1"/>
      <c r="BFO62" s="1"/>
      <c r="BFQ62" s="1"/>
      <c r="BFS62" s="1"/>
      <c r="BFU62" s="1"/>
      <c r="BFW62" s="1"/>
      <c r="BFY62" s="1"/>
      <c r="BGA62" s="1"/>
      <c r="BGC62" s="1"/>
      <c r="BGE62" s="1"/>
      <c r="BGG62" s="1"/>
      <c r="BGI62" s="1"/>
      <c r="BGK62" s="1"/>
      <c r="BGM62" s="1"/>
      <c r="BGO62" s="1"/>
      <c r="BGQ62" s="1"/>
      <c r="BGS62" s="1"/>
      <c r="BGU62" s="1"/>
      <c r="BGW62" s="1"/>
      <c r="BGY62" s="1"/>
      <c r="BHA62" s="1"/>
      <c r="BHC62" s="1"/>
      <c r="BHE62" s="1"/>
      <c r="BHG62" s="1"/>
      <c r="BHI62" s="1"/>
      <c r="BHK62" s="1"/>
      <c r="BHM62" s="1"/>
      <c r="BHO62" s="1"/>
      <c r="BHQ62" s="1"/>
      <c r="BHS62" s="1"/>
      <c r="BHU62" s="1"/>
      <c r="BHW62" s="1"/>
      <c r="BHY62" s="1"/>
      <c r="BIA62" s="1"/>
      <c r="BIC62" s="1"/>
      <c r="BIE62" s="1"/>
      <c r="BIG62" s="1"/>
      <c r="BII62" s="1"/>
      <c r="BIK62" s="1"/>
      <c r="BIM62" s="1"/>
      <c r="BIO62" s="1"/>
      <c r="BIQ62" s="1"/>
      <c r="BIS62" s="1"/>
      <c r="BIU62" s="1"/>
      <c r="BIW62" s="1"/>
      <c r="BIY62" s="1"/>
      <c r="BJA62" s="1"/>
      <c r="BJC62" s="1"/>
      <c r="BJE62" s="1"/>
      <c r="BJG62" s="1"/>
      <c r="BJI62" s="1"/>
      <c r="BJK62" s="1"/>
      <c r="BJM62" s="1"/>
      <c r="BJO62" s="1"/>
      <c r="BJQ62" s="1"/>
      <c r="BJS62" s="1"/>
      <c r="BJU62" s="1"/>
      <c r="BJW62" s="1"/>
      <c r="BJY62" s="1"/>
      <c r="BKA62" s="1"/>
      <c r="BKC62" s="1"/>
      <c r="BKE62" s="1"/>
      <c r="BKG62" s="1"/>
      <c r="BKI62" s="1"/>
      <c r="BKK62" s="1"/>
      <c r="BKM62" s="1"/>
      <c r="BKO62" s="1"/>
      <c r="BKQ62" s="1"/>
      <c r="BKS62" s="1"/>
      <c r="BKU62" s="1"/>
      <c r="BKW62" s="1"/>
      <c r="BKY62" s="1"/>
      <c r="BLA62" s="1"/>
      <c r="BLC62" s="1"/>
      <c r="BLE62" s="1"/>
      <c r="BLG62" s="1"/>
      <c r="BLI62" s="1"/>
      <c r="BLK62" s="1"/>
      <c r="BLM62" s="1"/>
      <c r="BLO62" s="1"/>
      <c r="BLQ62" s="1"/>
      <c r="BLS62" s="1"/>
      <c r="BLU62" s="1"/>
      <c r="BLW62" s="1"/>
      <c r="BLY62" s="1"/>
      <c r="BMA62" s="1"/>
      <c r="BMC62" s="1"/>
      <c r="BME62" s="1"/>
      <c r="BMG62" s="1"/>
      <c r="BMI62" s="1"/>
      <c r="BMK62" s="1"/>
      <c r="BMM62" s="1"/>
      <c r="BMO62" s="1"/>
      <c r="BMQ62" s="1"/>
      <c r="BMS62" s="1"/>
      <c r="BMU62" s="1"/>
      <c r="BMW62" s="1"/>
      <c r="BMY62" s="1"/>
      <c r="BNA62" s="1"/>
      <c r="BNC62" s="1"/>
      <c r="BNE62" s="1"/>
      <c r="BNG62" s="1"/>
      <c r="BNI62" s="1"/>
      <c r="BNK62" s="1"/>
      <c r="BNM62" s="1"/>
      <c r="BNO62" s="1"/>
      <c r="BNQ62" s="1"/>
      <c r="BNS62" s="1"/>
      <c r="BNU62" s="1"/>
      <c r="BNW62" s="1"/>
      <c r="BNY62" s="1"/>
      <c r="BOA62" s="1"/>
      <c r="BOC62" s="1"/>
      <c r="BOE62" s="1"/>
      <c r="BOG62" s="1"/>
      <c r="BOI62" s="1"/>
      <c r="BOK62" s="1"/>
      <c r="BOM62" s="1"/>
      <c r="BOO62" s="1"/>
      <c r="BOQ62" s="1"/>
      <c r="BOS62" s="1"/>
      <c r="BOU62" s="1"/>
      <c r="BOW62" s="1"/>
      <c r="BOY62" s="1"/>
      <c r="BPA62" s="1"/>
      <c r="BPC62" s="1"/>
      <c r="BPE62" s="1"/>
      <c r="BPG62" s="1"/>
      <c r="BPI62" s="1"/>
      <c r="BPK62" s="1"/>
      <c r="BPM62" s="1"/>
      <c r="BPO62" s="1"/>
      <c r="BPQ62" s="1"/>
      <c r="BPS62" s="1"/>
      <c r="BPU62" s="1"/>
      <c r="BPW62" s="1"/>
      <c r="BPY62" s="1"/>
      <c r="BQA62" s="1"/>
      <c r="BQC62" s="1"/>
      <c r="BQE62" s="1"/>
      <c r="BQG62" s="1"/>
      <c r="BQI62" s="1"/>
      <c r="BQK62" s="1"/>
      <c r="BQM62" s="1"/>
      <c r="BQO62" s="1"/>
      <c r="BQQ62" s="1"/>
      <c r="BQS62" s="1"/>
      <c r="BQU62" s="1"/>
      <c r="BQW62" s="1"/>
      <c r="BQY62" s="1"/>
      <c r="BRA62" s="1"/>
      <c r="BRC62" s="1"/>
      <c r="BRE62" s="1"/>
      <c r="BRG62" s="1"/>
      <c r="BRI62" s="1"/>
      <c r="BRK62" s="1"/>
      <c r="BRM62" s="1"/>
      <c r="BRO62" s="1"/>
      <c r="BRQ62" s="1"/>
      <c r="BRS62" s="1"/>
      <c r="BRU62" s="1"/>
      <c r="BRW62" s="1"/>
      <c r="BRY62" s="1"/>
      <c r="BSA62" s="1"/>
      <c r="BSC62" s="1"/>
      <c r="BSE62" s="1"/>
      <c r="BSG62" s="1"/>
      <c r="BSI62" s="1"/>
      <c r="BSK62" s="1"/>
      <c r="BSM62" s="1"/>
      <c r="BSO62" s="1"/>
      <c r="BSQ62" s="1"/>
      <c r="BSS62" s="1"/>
      <c r="BSU62" s="1"/>
      <c r="BSW62" s="1"/>
      <c r="BSY62" s="1"/>
      <c r="BTA62" s="1"/>
      <c r="BTC62" s="1"/>
      <c r="BTE62" s="1"/>
      <c r="BTG62" s="1"/>
      <c r="BTI62" s="1"/>
      <c r="BTK62" s="1"/>
      <c r="BTM62" s="1"/>
      <c r="BTO62" s="1"/>
      <c r="BTQ62" s="1"/>
      <c r="BTS62" s="1"/>
      <c r="BTU62" s="1"/>
      <c r="BTW62" s="1"/>
      <c r="BTY62" s="1"/>
      <c r="BUA62" s="1"/>
      <c r="BUC62" s="1"/>
      <c r="BUE62" s="1"/>
      <c r="BUG62" s="1"/>
      <c r="BUI62" s="1"/>
      <c r="BUK62" s="1"/>
      <c r="BUM62" s="1"/>
      <c r="BUO62" s="1"/>
      <c r="BUQ62" s="1"/>
      <c r="BUS62" s="1"/>
      <c r="BUU62" s="1"/>
      <c r="BUW62" s="1"/>
      <c r="BUY62" s="1"/>
      <c r="BVA62" s="1"/>
      <c r="BVC62" s="1"/>
      <c r="BVE62" s="1"/>
      <c r="BVG62" s="1"/>
      <c r="BVI62" s="1"/>
      <c r="BVK62" s="1"/>
      <c r="BVM62" s="1"/>
      <c r="BVO62" s="1"/>
      <c r="BVQ62" s="1"/>
      <c r="BVS62" s="1"/>
      <c r="BVU62" s="1"/>
      <c r="BVW62" s="1"/>
      <c r="BVY62" s="1"/>
      <c r="BWA62" s="1"/>
      <c r="BWC62" s="1"/>
      <c r="BWE62" s="1"/>
      <c r="BWG62" s="1"/>
      <c r="BWI62" s="1"/>
      <c r="BWK62" s="1"/>
      <c r="BWM62" s="1"/>
      <c r="BWO62" s="1"/>
      <c r="BWQ62" s="1"/>
      <c r="BWS62" s="1"/>
      <c r="BWU62" s="1"/>
      <c r="BWW62" s="1"/>
      <c r="BWY62" s="1"/>
      <c r="BXA62" s="1"/>
      <c r="BXC62" s="1"/>
      <c r="BXE62" s="1"/>
      <c r="BXG62" s="1"/>
      <c r="BXI62" s="1"/>
      <c r="BXK62" s="1"/>
      <c r="BXM62" s="1"/>
      <c r="BXO62" s="1"/>
      <c r="BXQ62" s="1"/>
      <c r="BXS62" s="1"/>
      <c r="BXU62" s="1"/>
      <c r="BXW62" s="1"/>
      <c r="BXY62" s="1"/>
      <c r="BYA62" s="1"/>
      <c r="BYC62" s="1"/>
      <c r="BYE62" s="1"/>
      <c r="BYG62" s="1"/>
      <c r="BYI62" s="1"/>
      <c r="BYK62" s="1"/>
      <c r="BYM62" s="1"/>
      <c r="BYO62" s="1"/>
      <c r="BYQ62" s="1"/>
      <c r="BYS62" s="1"/>
      <c r="BYU62" s="1"/>
      <c r="BYW62" s="1"/>
      <c r="BYY62" s="1"/>
      <c r="BZA62" s="1"/>
      <c r="BZC62" s="1"/>
      <c r="BZE62" s="1"/>
      <c r="BZG62" s="1"/>
      <c r="BZI62" s="1"/>
      <c r="BZK62" s="1"/>
      <c r="BZM62" s="1"/>
      <c r="BZO62" s="1"/>
      <c r="BZQ62" s="1"/>
      <c r="BZS62" s="1"/>
      <c r="BZU62" s="1"/>
      <c r="BZW62" s="1"/>
      <c r="BZY62" s="1"/>
      <c r="CAA62" s="1"/>
      <c r="CAC62" s="1"/>
      <c r="CAE62" s="1"/>
      <c r="CAG62" s="1"/>
      <c r="CAI62" s="1"/>
      <c r="CAK62" s="1"/>
      <c r="CAM62" s="1"/>
      <c r="CAO62" s="1"/>
      <c r="CAQ62" s="1"/>
      <c r="CAS62" s="1"/>
      <c r="CAU62" s="1"/>
      <c r="CAW62" s="1"/>
      <c r="CAY62" s="1"/>
      <c r="CBA62" s="1"/>
      <c r="CBC62" s="1"/>
      <c r="CBE62" s="1"/>
      <c r="CBG62" s="1"/>
      <c r="CBI62" s="1"/>
      <c r="CBK62" s="1"/>
      <c r="CBM62" s="1"/>
      <c r="CBO62" s="1"/>
      <c r="CBQ62" s="1"/>
      <c r="CBS62" s="1"/>
      <c r="CBU62" s="1"/>
      <c r="CBW62" s="1"/>
      <c r="CBY62" s="1"/>
      <c r="CCA62" s="1"/>
      <c r="CCC62" s="1"/>
      <c r="CCE62" s="1"/>
      <c r="CCG62" s="1"/>
      <c r="CCI62" s="1"/>
      <c r="CCK62" s="1"/>
      <c r="CCM62" s="1"/>
      <c r="CCO62" s="1"/>
      <c r="CCQ62" s="1"/>
      <c r="CCS62" s="1"/>
      <c r="CCU62" s="1"/>
      <c r="CCW62" s="1"/>
      <c r="CCY62" s="1"/>
      <c r="CDA62" s="1"/>
      <c r="CDC62" s="1"/>
      <c r="CDE62" s="1"/>
      <c r="CDG62" s="1"/>
      <c r="CDI62" s="1"/>
      <c r="CDK62" s="1"/>
      <c r="CDM62" s="1"/>
      <c r="CDO62" s="1"/>
      <c r="CDQ62" s="1"/>
      <c r="CDS62" s="1"/>
      <c r="CDU62" s="1"/>
      <c r="CDW62" s="1"/>
      <c r="CDY62" s="1"/>
      <c r="CEA62" s="1"/>
      <c r="CEC62" s="1"/>
      <c r="CEE62" s="1"/>
      <c r="CEG62" s="1"/>
      <c r="CEI62" s="1"/>
      <c r="CEK62" s="1"/>
      <c r="CEM62" s="1"/>
      <c r="CEO62" s="1"/>
      <c r="CEQ62" s="1"/>
      <c r="CES62" s="1"/>
      <c r="CEU62" s="1"/>
      <c r="CEW62" s="1"/>
      <c r="CEY62" s="1"/>
      <c r="CFA62" s="1"/>
      <c r="CFC62" s="1"/>
      <c r="CFE62" s="1"/>
      <c r="CFG62" s="1"/>
      <c r="CFI62" s="1"/>
      <c r="CFK62" s="1"/>
      <c r="CFM62" s="1"/>
      <c r="CFO62" s="1"/>
      <c r="CFQ62" s="1"/>
      <c r="CFS62" s="1"/>
      <c r="CFU62" s="1"/>
      <c r="CFW62" s="1"/>
      <c r="CFY62" s="1"/>
      <c r="CGA62" s="1"/>
      <c r="CGC62" s="1"/>
      <c r="CGE62" s="1"/>
      <c r="CGG62" s="1"/>
      <c r="CGI62" s="1"/>
      <c r="CGK62" s="1"/>
      <c r="CGM62" s="1"/>
      <c r="CGO62" s="1"/>
      <c r="CGQ62" s="1"/>
      <c r="CGS62" s="1"/>
      <c r="CGU62" s="1"/>
      <c r="CGW62" s="1"/>
      <c r="CGY62" s="1"/>
      <c r="CHA62" s="1"/>
      <c r="CHC62" s="1"/>
      <c r="CHE62" s="1"/>
      <c r="CHG62" s="1"/>
      <c r="CHI62" s="1"/>
      <c r="CHK62" s="1"/>
      <c r="CHM62" s="1"/>
      <c r="CHO62" s="1"/>
      <c r="CHQ62" s="1"/>
      <c r="CHS62" s="1"/>
      <c r="CHU62" s="1"/>
      <c r="CHW62" s="1"/>
      <c r="CHY62" s="1"/>
      <c r="CIA62" s="1"/>
      <c r="CIC62" s="1"/>
      <c r="CIE62" s="1"/>
      <c r="CIG62" s="1"/>
      <c r="CII62" s="1"/>
      <c r="CIK62" s="1"/>
      <c r="CIM62" s="1"/>
      <c r="CIO62" s="1"/>
      <c r="CIQ62" s="1"/>
      <c r="CIS62" s="1"/>
      <c r="CIU62" s="1"/>
      <c r="CIW62" s="1"/>
      <c r="CIY62" s="1"/>
      <c r="CJA62" s="1"/>
      <c r="CJC62" s="1"/>
      <c r="CJE62" s="1"/>
      <c r="CJG62" s="1"/>
      <c r="CJI62" s="1"/>
      <c r="CJK62" s="1"/>
      <c r="CJM62" s="1"/>
      <c r="CJO62" s="1"/>
      <c r="CJQ62" s="1"/>
      <c r="CJS62" s="1"/>
      <c r="CJU62" s="1"/>
      <c r="CJW62" s="1"/>
      <c r="CJY62" s="1"/>
      <c r="CKA62" s="1"/>
      <c r="CKC62" s="1"/>
      <c r="CKE62" s="1"/>
      <c r="CKG62" s="1"/>
      <c r="CKI62" s="1"/>
      <c r="CKK62" s="1"/>
      <c r="CKM62" s="1"/>
      <c r="CKO62" s="1"/>
      <c r="CKQ62" s="1"/>
      <c r="CKS62" s="1"/>
      <c r="CKU62" s="1"/>
      <c r="CKW62" s="1"/>
      <c r="CKY62" s="1"/>
      <c r="CLA62" s="1"/>
      <c r="CLC62" s="1"/>
      <c r="CLE62" s="1"/>
      <c r="CLG62" s="1"/>
      <c r="CLI62" s="1"/>
      <c r="CLK62" s="1"/>
      <c r="CLM62" s="1"/>
      <c r="CLO62" s="1"/>
      <c r="CLQ62" s="1"/>
      <c r="CLS62" s="1"/>
      <c r="CLU62" s="1"/>
      <c r="CLW62" s="1"/>
      <c r="CLY62" s="1"/>
      <c r="CMA62" s="1"/>
      <c r="CMC62" s="1"/>
      <c r="CME62" s="1"/>
      <c r="CMG62" s="1"/>
      <c r="CMI62" s="1"/>
      <c r="CMK62" s="1"/>
      <c r="CMM62" s="1"/>
      <c r="CMO62" s="1"/>
      <c r="CMQ62" s="1"/>
      <c r="CMS62" s="1"/>
      <c r="CMU62" s="1"/>
      <c r="CMW62" s="1"/>
      <c r="CMY62" s="1"/>
      <c r="CNA62" s="1"/>
      <c r="CNC62" s="1"/>
      <c r="CNE62" s="1"/>
      <c r="CNG62" s="1"/>
      <c r="CNI62" s="1"/>
      <c r="CNK62" s="1"/>
      <c r="CNM62" s="1"/>
      <c r="CNO62" s="1"/>
      <c r="CNQ62" s="1"/>
      <c r="CNS62" s="1"/>
      <c r="CNU62" s="1"/>
      <c r="CNW62" s="1"/>
      <c r="CNY62" s="1"/>
      <c r="COA62" s="1"/>
      <c r="COC62" s="1"/>
      <c r="COE62" s="1"/>
      <c r="COG62" s="1"/>
      <c r="COI62" s="1"/>
      <c r="COK62" s="1"/>
      <c r="COM62" s="1"/>
      <c r="COO62" s="1"/>
      <c r="COQ62" s="1"/>
      <c r="COS62" s="1"/>
      <c r="COU62" s="1"/>
      <c r="COW62" s="1"/>
      <c r="COY62" s="1"/>
      <c r="CPA62" s="1"/>
      <c r="CPC62" s="1"/>
      <c r="CPE62" s="1"/>
      <c r="CPG62" s="1"/>
      <c r="CPI62" s="1"/>
      <c r="CPK62" s="1"/>
      <c r="CPM62" s="1"/>
      <c r="CPO62" s="1"/>
      <c r="CPQ62" s="1"/>
      <c r="CPS62" s="1"/>
      <c r="CPU62" s="1"/>
      <c r="CPW62" s="1"/>
      <c r="CPY62" s="1"/>
      <c r="CQA62" s="1"/>
      <c r="CQC62" s="1"/>
      <c r="CQE62" s="1"/>
      <c r="CQG62" s="1"/>
      <c r="CQI62" s="1"/>
      <c r="CQK62" s="1"/>
      <c r="CQM62" s="1"/>
      <c r="CQO62" s="1"/>
      <c r="CQQ62" s="1"/>
      <c r="CQS62" s="1"/>
      <c r="CQU62" s="1"/>
      <c r="CQW62" s="1"/>
      <c r="CQY62" s="1"/>
      <c r="CRA62" s="1"/>
      <c r="CRC62" s="1"/>
      <c r="CRE62" s="1"/>
      <c r="CRG62" s="1"/>
      <c r="CRI62" s="1"/>
      <c r="CRK62" s="1"/>
      <c r="CRM62" s="1"/>
      <c r="CRO62" s="1"/>
      <c r="CRQ62" s="1"/>
      <c r="CRS62" s="1"/>
      <c r="CRU62" s="1"/>
      <c r="CRW62" s="1"/>
      <c r="CRY62" s="1"/>
      <c r="CSA62" s="1"/>
      <c r="CSC62" s="1"/>
      <c r="CSE62" s="1"/>
      <c r="CSG62" s="1"/>
      <c r="CSI62" s="1"/>
      <c r="CSK62" s="1"/>
      <c r="CSM62" s="1"/>
      <c r="CSO62" s="1"/>
      <c r="CSQ62" s="1"/>
      <c r="CSS62" s="1"/>
      <c r="CSU62" s="1"/>
      <c r="CSW62" s="1"/>
      <c r="CSY62" s="1"/>
      <c r="CTA62" s="1"/>
      <c r="CTC62" s="1"/>
      <c r="CTE62" s="1"/>
      <c r="CTG62" s="1"/>
      <c r="CTI62" s="1"/>
      <c r="CTK62" s="1"/>
      <c r="CTM62" s="1"/>
      <c r="CTO62" s="1"/>
      <c r="CTQ62" s="1"/>
      <c r="CTS62" s="1"/>
      <c r="CTU62" s="1"/>
      <c r="CTW62" s="1"/>
      <c r="CTY62" s="1"/>
      <c r="CUA62" s="1"/>
      <c r="CUC62" s="1"/>
      <c r="CUE62" s="1"/>
      <c r="CUG62" s="1"/>
      <c r="CUI62" s="1"/>
      <c r="CUK62" s="1"/>
      <c r="CUM62" s="1"/>
      <c r="CUO62" s="1"/>
      <c r="CUQ62" s="1"/>
      <c r="CUS62" s="1"/>
      <c r="CUU62" s="1"/>
      <c r="CUW62" s="1"/>
      <c r="CUY62" s="1"/>
      <c r="CVA62" s="1"/>
      <c r="CVC62" s="1"/>
      <c r="CVE62" s="1"/>
      <c r="CVG62" s="1"/>
      <c r="CVI62" s="1"/>
      <c r="CVK62" s="1"/>
      <c r="CVM62" s="1"/>
      <c r="CVO62" s="1"/>
      <c r="CVQ62" s="1"/>
      <c r="CVS62" s="1"/>
      <c r="CVU62" s="1"/>
      <c r="CVW62" s="1"/>
      <c r="CVY62" s="1"/>
      <c r="CWA62" s="1"/>
      <c r="CWC62" s="1"/>
      <c r="CWE62" s="1"/>
      <c r="CWG62" s="1"/>
      <c r="CWI62" s="1"/>
      <c r="CWK62" s="1"/>
      <c r="CWM62" s="1"/>
      <c r="CWO62" s="1"/>
      <c r="CWQ62" s="1"/>
      <c r="CWS62" s="1"/>
      <c r="CWU62" s="1"/>
      <c r="CWW62" s="1"/>
      <c r="CWY62" s="1"/>
      <c r="CXA62" s="1"/>
      <c r="CXC62" s="1"/>
      <c r="CXE62" s="1"/>
      <c r="CXG62" s="1"/>
      <c r="CXI62" s="1"/>
      <c r="CXK62" s="1"/>
      <c r="CXM62" s="1"/>
      <c r="CXO62" s="1"/>
      <c r="CXQ62" s="1"/>
      <c r="CXS62" s="1"/>
      <c r="CXU62" s="1"/>
      <c r="CXW62" s="1"/>
      <c r="CXY62" s="1"/>
      <c r="CYA62" s="1"/>
      <c r="CYC62" s="1"/>
      <c r="CYE62" s="1"/>
      <c r="CYG62" s="1"/>
      <c r="CYI62" s="1"/>
      <c r="CYK62" s="1"/>
      <c r="CYM62" s="1"/>
      <c r="CYO62" s="1"/>
      <c r="CYQ62" s="1"/>
      <c r="CYS62" s="1"/>
      <c r="CYU62" s="1"/>
      <c r="CYW62" s="1"/>
      <c r="CYY62" s="1"/>
      <c r="CZA62" s="1"/>
      <c r="CZC62" s="1"/>
      <c r="CZE62" s="1"/>
      <c r="CZG62" s="1"/>
      <c r="CZI62" s="1"/>
      <c r="CZK62" s="1"/>
      <c r="CZM62" s="1"/>
      <c r="CZO62" s="1"/>
      <c r="CZQ62" s="1"/>
      <c r="CZS62" s="1"/>
      <c r="CZU62" s="1"/>
      <c r="CZW62" s="1"/>
      <c r="CZY62" s="1"/>
      <c r="DAA62" s="1"/>
      <c r="DAC62" s="1"/>
      <c r="DAE62" s="1"/>
      <c r="DAG62" s="1"/>
      <c r="DAI62" s="1"/>
      <c r="DAK62" s="1"/>
      <c r="DAM62" s="1"/>
      <c r="DAO62" s="1"/>
      <c r="DAQ62" s="1"/>
      <c r="DAS62" s="1"/>
      <c r="DAU62" s="1"/>
      <c r="DAW62" s="1"/>
      <c r="DAY62" s="1"/>
      <c r="DBA62" s="1"/>
      <c r="DBC62" s="1"/>
      <c r="DBE62" s="1"/>
      <c r="DBG62" s="1"/>
      <c r="DBI62" s="1"/>
      <c r="DBK62" s="1"/>
      <c r="DBM62" s="1"/>
      <c r="DBO62" s="1"/>
      <c r="DBQ62" s="1"/>
      <c r="DBS62" s="1"/>
      <c r="DBU62" s="1"/>
      <c r="DBW62" s="1"/>
      <c r="DBY62" s="1"/>
      <c r="DCA62" s="1"/>
      <c r="DCC62" s="1"/>
      <c r="DCE62" s="1"/>
      <c r="DCG62" s="1"/>
      <c r="DCI62" s="1"/>
      <c r="DCK62" s="1"/>
      <c r="DCM62" s="1"/>
      <c r="DCO62" s="1"/>
      <c r="DCQ62" s="1"/>
      <c r="DCS62" s="1"/>
      <c r="DCU62" s="1"/>
      <c r="DCW62" s="1"/>
      <c r="DCY62" s="1"/>
      <c r="DDA62" s="1"/>
      <c r="DDC62" s="1"/>
      <c r="DDE62" s="1"/>
      <c r="DDG62" s="1"/>
      <c r="DDI62" s="1"/>
      <c r="DDK62" s="1"/>
      <c r="DDM62" s="1"/>
      <c r="DDO62" s="1"/>
      <c r="DDQ62" s="1"/>
      <c r="DDS62" s="1"/>
      <c r="DDU62" s="1"/>
      <c r="DDW62" s="1"/>
      <c r="DDY62" s="1"/>
      <c r="DEA62" s="1"/>
      <c r="DEC62" s="1"/>
      <c r="DEE62" s="1"/>
      <c r="DEG62" s="1"/>
      <c r="DEI62" s="1"/>
      <c r="DEK62" s="1"/>
      <c r="DEM62" s="1"/>
      <c r="DEO62" s="1"/>
      <c r="DEQ62" s="1"/>
      <c r="DES62" s="1"/>
      <c r="DEU62" s="1"/>
      <c r="DEW62" s="1"/>
      <c r="DEY62" s="1"/>
      <c r="DFA62" s="1"/>
      <c r="DFC62" s="1"/>
      <c r="DFE62" s="1"/>
      <c r="DFG62" s="1"/>
      <c r="DFI62" s="1"/>
      <c r="DFK62" s="1"/>
      <c r="DFM62" s="1"/>
      <c r="DFO62" s="1"/>
      <c r="DFQ62" s="1"/>
      <c r="DFS62" s="1"/>
      <c r="DFU62" s="1"/>
      <c r="DFW62" s="1"/>
      <c r="DFY62" s="1"/>
      <c r="DGA62" s="1"/>
      <c r="DGC62" s="1"/>
      <c r="DGE62" s="1"/>
      <c r="DGG62" s="1"/>
      <c r="DGI62" s="1"/>
      <c r="DGK62" s="1"/>
      <c r="DGM62" s="1"/>
      <c r="DGO62" s="1"/>
      <c r="DGQ62" s="1"/>
      <c r="DGS62" s="1"/>
      <c r="DGU62" s="1"/>
      <c r="DGW62" s="1"/>
      <c r="DGY62" s="1"/>
      <c r="DHA62" s="1"/>
      <c r="DHC62" s="1"/>
      <c r="DHE62" s="1"/>
      <c r="DHG62" s="1"/>
      <c r="DHI62" s="1"/>
      <c r="DHK62" s="1"/>
      <c r="DHM62" s="1"/>
      <c r="DHO62" s="1"/>
      <c r="DHQ62" s="1"/>
      <c r="DHS62" s="1"/>
      <c r="DHU62" s="1"/>
      <c r="DHW62" s="1"/>
      <c r="DHY62" s="1"/>
      <c r="DIA62" s="1"/>
      <c r="DIC62" s="1"/>
      <c r="DIE62" s="1"/>
      <c r="DIG62" s="1"/>
      <c r="DII62" s="1"/>
      <c r="DIK62" s="1"/>
      <c r="DIM62" s="1"/>
      <c r="DIO62" s="1"/>
      <c r="DIQ62" s="1"/>
      <c r="DIS62" s="1"/>
      <c r="DIU62" s="1"/>
      <c r="DIW62" s="1"/>
      <c r="DIY62" s="1"/>
      <c r="DJA62" s="1"/>
      <c r="DJC62" s="1"/>
      <c r="DJE62" s="1"/>
      <c r="DJG62" s="1"/>
      <c r="DJI62" s="1"/>
      <c r="DJK62" s="1"/>
      <c r="DJM62" s="1"/>
      <c r="DJO62" s="1"/>
      <c r="DJQ62" s="1"/>
      <c r="DJS62" s="1"/>
      <c r="DJU62" s="1"/>
      <c r="DJW62" s="1"/>
      <c r="DJY62" s="1"/>
      <c r="DKA62" s="1"/>
      <c r="DKC62" s="1"/>
      <c r="DKE62" s="1"/>
      <c r="DKG62" s="1"/>
      <c r="DKI62" s="1"/>
      <c r="DKK62" s="1"/>
      <c r="DKM62" s="1"/>
      <c r="DKO62" s="1"/>
      <c r="DKQ62" s="1"/>
      <c r="DKS62" s="1"/>
      <c r="DKU62" s="1"/>
      <c r="DKW62" s="1"/>
      <c r="DKY62" s="1"/>
      <c r="DLA62" s="1"/>
      <c r="DLC62" s="1"/>
      <c r="DLE62" s="1"/>
      <c r="DLG62" s="1"/>
      <c r="DLI62" s="1"/>
      <c r="DLK62" s="1"/>
      <c r="DLM62" s="1"/>
      <c r="DLO62" s="1"/>
      <c r="DLQ62" s="1"/>
      <c r="DLS62" s="1"/>
      <c r="DLU62" s="1"/>
      <c r="DLW62" s="1"/>
      <c r="DLY62" s="1"/>
      <c r="DMA62" s="1"/>
      <c r="DMC62" s="1"/>
      <c r="DME62" s="1"/>
      <c r="DMG62" s="1"/>
      <c r="DMI62" s="1"/>
      <c r="DMK62" s="1"/>
      <c r="DMM62" s="1"/>
      <c r="DMO62" s="1"/>
      <c r="DMQ62" s="1"/>
      <c r="DMS62" s="1"/>
      <c r="DMU62" s="1"/>
      <c r="DMW62" s="1"/>
      <c r="DMY62" s="1"/>
      <c r="DNA62" s="1"/>
      <c r="DNC62" s="1"/>
      <c r="DNE62" s="1"/>
      <c r="DNG62" s="1"/>
      <c r="DNI62" s="1"/>
      <c r="DNK62" s="1"/>
      <c r="DNM62" s="1"/>
      <c r="DNO62" s="1"/>
      <c r="DNQ62" s="1"/>
      <c r="DNS62" s="1"/>
      <c r="DNU62" s="1"/>
      <c r="DNW62" s="1"/>
      <c r="DNY62" s="1"/>
      <c r="DOA62" s="1"/>
      <c r="DOC62" s="1"/>
      <c r="DOE62" s="1"/>
      <c r="DOG62" s="1"/>
      <c r="DOI62" s="1"/>
      <c r="DOK62" s="1"/>
      <c r="DOM62" s="1"/>
      <c r="DOO62" s="1"/>
      <c r="DOQ62" s="1"/>
      <c r="DOS62" s="1"/>
      <c r="DOU62" s="1"/>
      <c r="DOW62" s="1"/>
      <c r="DOY62" s="1"/>
      <c r="DPA62" s="1"/>
      <c r="DPC62" s="1"/>
      <c r="DPE62" s="1"/>
      <c r="DPG62" s="1"/>
      <c r="DPI62" s="1"/>
      <c r="DPK62" s="1"/>
      <c r="DPM62" s="1"/>
      <c r="DPO62" s="1"/>
      <c r="DPQ62" s="1"/>
      <c r="DPS62" s="1"/>
      <c r="DPU62" s="1"/>
      <c r="DPW62" s="1"/>
      <c r="DPY62" s="1"/>
      <c r="DQA62" s="1"/>
      <c r="DQC62" s="1"/>
      <c r="DQE62" s="1"/>
      <c r="DQG62" s="1"/>
      <c r="DQI62" s="1"/>
      <c r="DQK62" s="1"/>
      <c r="DQM62" s="1"/>
      <c r="DQO62" s="1"/>
      <c r="DQQ62" s="1"/>
      <c r="DQS62" s="1"/>
      <c r="DQU62" s="1"/>
      <c r="DQW62" s="1"/>
      <c r="DQY62" s="1"/>
      <c r="DRA62" s="1"/>
      <c r="DRC62" s="1"/>
      <c r="DRE62" s="1"/>
      <c r="DRG62" s="1"/>
      <c r="DRI62" s="1"/>
      <c r="DRK62" s="1"/>
      <c r="DRM62" s="1"/>
      <c r="DRO62" s="1"/>
      <c r="DRQ62" s="1"/>
      <c r="DRS62" s="1"/>
      <c r="DRU62" s="1"/>
      <c r="DRW62" s="1"/>
      <c r="DRY62" s="1"/>
      <c r="DSA62" s="1"/>
      <c r="DSC62" s="1"/>
      <c r="DSE62" s="1"/>
      <c r="DSG62" s="1"/>
      <c r="DSI62" s="1"/>
      <c r="DSK62" s="1"/>
      <c r="DSM62" s="1"/>
      <c r="DSO62" s="1"/>
      <c r="DSQ62" s="1"/>
      <c r="DSS62" s="1"/>
      <c r="DSU62" s="1"/>
      <c r="DSW62" s="1"/>
      <c r="DSY62" s="1"/>
      <c r="DTA62" s="1"/>
      <c r="DTC62" s="1"/>
      <c r="DTE62" s="1"/>
      <c r="DTG62" s="1"/>
      <c r="DTI62" s="1"/>
      <c r="DTK62" s="1"/>
      <c r="DTM62" s="1"/>
      <c r="DTO62" s="1"/>
      <c r="DTQ62" s="1"/>
      <c r="DTS62" s="1"/>
      <c r="DTU62" s="1"/>
      <c r="DTW62" s="1"/>
      <c r="DTY62" s="1"/>
      <c r="DUA62" s="1"/>
      <c r="DUC62" s="1"/>
      <c r="DUE62" s="1"/>
      <c r="DUG62" s="1"/>
      <c r="DUI62" s="1"/>
      <c r="DUK62" s="1"/>
      <c r="DUM62" s="1"/>
      <c r="DUO62" s="1"/>
      <c r="DUQ62" s="1"/>
      <c r="DUS62" s="1"/>
      <c r="DUU62" s="1"/>
      <c r="DUW62" s="1"/>
      <c r="DUY62" s="1"/>
      <c r="DVA62" s="1"/>
      <c r="DVC62" s="1"/>
      <c r="DVE62" s="1"/>
      <c r="DVG62" s="1"/>
      <c r="DVI62" s="1"/>
      <c r="DVK62" s="1"/>
      <c r="DVM62" s="1"/>
      <c r="DVO62" s="1"/>
      <c r="DVQ62" s="1"/>
      <c r="DVS62" s="1"/>
      <c r="DVU62" s="1"/>
      <c r="DVW62" s="1"/>
      <c r="DVY62" s="1"/>
      <c r="DWA62" s="1"/>
      <c r="DWC62" s="1"/>
      <c r="DWE62" s="1"/>
      <c r="DWG62" s="1"/>
      <c r="DWI62" s="1"/>
      <c r="DWK62" s="1"/>
      <c r="DWM62" s="1"/>
      <c r="DWO62" s="1"/>
      <c r="DWQ62" s="1"/>
      <c r="DWS62" s="1"/>
      <c r="DWU62" s="1"/>
      <c r="DWW62" s="1"/>
      <c r="DWY62" s="1"/>
      <c r="DXA62" s="1"/>
      <c r="DXC62" s="1"/>
      <c r="DXE62" s="1"/>
      <c r="DXG62" s="1"/>
      <c r="DXI62" s="1"/>
      <c r="DXK62" s="1"/>
      <c r="DXM62" s="1"/>
      <c r="DXO62" s="1"/>
      <c r="DXQ62" s="1"/>
      <c r="DXS62" s="1"/>
      <c r="DXU62" s="1"/>
      <c r="DXW62" s="1"/>
      <c r="DXY62" s="1"/>
      <c r="DYA62" s="1"/>
      <c r="DYC62" s="1"/>
      <c r="DYE62" s="1"/>
      <c r="DYG62" s="1"/>
      <c r="DYI62" s="1"/>
      <c r="DYK62" s="1"/>
      <c r="DYM62" s="1"/>
      <c r="DYO62" s="1"/>
      <c r="DYQ62" s="1"/>
      <c r="DYS62" s="1"/>
      <c r="DYU62" s="1"/>
      <c r="DYW62" s="1"/>
      <c r="DYY62" s="1"/>
      <c r="DZA62" s="1"/>
      <c r="DZC62" s="1"/>
      <c r="DZE62" s="1"/>
      <c r="DZG62" s="1"/>
      <c r="DZI62" s="1"/>
      <c r="DZK62" s="1"/>
      <c r="DZM62" s="1"/>
      <c r="DZO62" s="1"/>
      <c r="DZQ62" s="1"/>
      <c r="DZS62" s="1"/>
      <c r="DZU62" s="1"/>
      <c r="DZW62" s="1"/>
      <c r="DZY62" s="1"/>
      <c r="EAA62" s="1"/>
      <c r="EAC62" s="1"/>
      <c r="EAE62" s="1"/>
      <c r="EAG62" s="1"/>
      <c r="EAI62" s="1"/>
      <c r="EAK62" s="1"/>
      <c r="EAM62" s="1"/>
      <c r="EAO62" s="1"/>
      <c r="EAQ62" s="1"/>
      <c r="EAS62" s="1"/>
      <c r="EAU62" s="1"/>
      <c r="EAW62" s="1"/>
      <c r="EAY62" s="1"/>
      <c r="EBA62" s="1"/>
      <c r="EBC62" s="1"/>
      <c r="EBE62" s="1"/>
      <c r="EBG62" s="1"/>
      <c r="EBI62" s="1"/>
      <c r="EBK62" s="1"/>
      <c r="EBM62" s="1"/>
      <c r="EBO62" s="1"/>
      <c r="EBQ62" s="1"/>
      <c r="EBS62" s="1"/>
      <c r="EBU62" s="1"/>
      <c r="EBW62" s="1"/>
      <c r="EBY62" s="1"/>
      <c r="ECA62" s="1"/>
      <c r="ECC62" s="1"/>
      <c r="ECE62" s="1"/>
      <c r="ECG62" s="1"/>
      <c r="ECI62" s="1"/>
      <c r="ECK62" s="1"/>
      <c r="ECM62" s="1"/>
      <c r="ECO62" s="1"/>
      <c r="ECQ62" s="1"/>
      <c r="ECS62" s="1"/>
      <c r="ECU62" s="1"/>
      <c r="ECW62" s="1"/>
      <c r="ECY62" s="1"/>
      <c r="EDA62" s="1"/>
      <c r="EDC62" s="1"/>
      <c r="EDE62" s="1"/>
      <c r="EDG62" s="1"/>
      <c r="EDI62" s="1"/>
      <c r="EDK62" s="1"/>
      <c r="EDM62" s="1"/>
      <c r="EDO62" s="1"/>
      <c r="EDQ62" s="1"/>
      <c r="EDS62" s="1"/>
      <c r="EDU62" s="1"/>
      <c r="EDW62" s="1"/>
      <c r="EDY62" s="1"/>
      <c r="EEA62" s="1"/>
      <c r="EEC62" s="1"/>
      <c r="EEE62" s="1"/>
      <c r="EEG62" s="1"/>
      <c r="EEI62" s="1"/>
      <c r="EEK62" s="1"/>
      <c r="EEM62" s="1"/>
      <c r="EEO62" s="1"/>
      <c r="EEQ62" s="1"/>
      <c r="EES62" s="1"/>
      <c r="EEU62" s="1"/>
      <c r="EEW62" s="1"/>
      <c r="EEY62" s="1"/>
      <c r="EFA62" s="1"/>
      <c r="EFC62" s="1"/>
      <c r="EFE62" s="1"/>
      <c r="EFG62" s="1"/>
      <c r="EFI62" s="1"/>
      <c r="EFK62" s="1"/>
      <c r="EFM62" s="1"/>
      <c r="EFO62" s="1"/>
      <c r="EFQ62" s="1"/>
      <c r="EFS62" s="1"/>
      <c r="EFU62" s="1"/>
      <c r="EFW62" s="1"/>
      <c r="EFY62" s="1"/>
      <c r="EGA62" s="1"/>
      <c r="EGC62" s="1"/>
      <c r="EGE62" s="1"/>
      <c r="EGG62" s="1"/>
      <c r="EGI62" s="1"/>
      <c r="EGK62" s="1"/>
      <c r="EGM62" s="1"/>
      <c r="EGO62" s="1"/>
      <c r="EGQ62" s="1"/>
      <c r="EGS62" s="1"/>
      <c r="EGU62" s="1"/>
      <c r="EGW62" s="1"/>
      <c r="EGY62" s="1"/>
      <c r="EHA62" s="1"/>
      <c r="EHC62" s="1"/>
      <c r="EHE62" s="1"/>
      <c r="EHG62" s="1"/>
      <c r="EHI62" s="1"/>
      <c r="EHK62" s="1"/>
      <c r="EHM62" s="1"/>
      <c r="EHO62" s="1"/>
      <c r="EHQ62" s="1"/>
      <c r="EHS62" s="1"/>
      <c r="EHU62" s="1"/>
      <c r="EHW62" s="1"/>
      <c r="EHY62" s="1"/>
      <c r="EIA62" s="1"/>
      <c r="EIC62" s="1"/>
      <c r="EIE62" s="1"/>
      <c r="EIG62" s="1"/>
      <c r="EII62" s="1"/>
      <c r="EIK62" s="1"/>
      <c r="EIM62" s="1"/>
      <c r="EIO62" s="1"/>
      <c r="EIQ62" s="1"/>
      <c r="EIS62" s="1"/>
      <c r="EIU62" s="1"/>
      <c r="EIW62" s="1"/>
      <c r="EIY62" s="1"/>
      <c r="EJA62" s="1"/>
      <c r="EJC62" s="1"/>
      <c r="EJE62" s="1"/>
      <c r="EJG62" s="1"/>
      <c r="EJI62" s="1"/>
      <c r="EJK62" s="1"/>
      <c r="EJM62" s="1"/>
      <c r="EJO62" s="1"/>
      <c r="EJQ62" s="1"/>
      <c r="EJS62" s="1"/>
      <c r="EJU62" s="1"/>
      <c r="EJW62" s="1"/>
      <c r="EJY62" s="1"/>
      <c r="EKA62" s="1"/>
      <c r="EKC62" s="1"/>
      <c r="EKE62" s="1"/>
      <c r="EKG62" s="1"/>
      <c r="EKI62" s="1"/>
      <c r="EKK62" s="1"/>
      <c r="EKM62" s="1"/>
      <c r="EKO62" s="1"/>
      <c r="EKQ62" s="1"/>
      <c r="EKS62" s="1"/>
      <c r="EKU62" s="1"/>
      <c r="EKW62" s="1"/>
      <c r="EKY62" s="1"/>
      <c r="ELA62" s="1"/>
      <c r="ELC62" s="1"/>
      <c r="ELE62" s="1"/>
      <c r="ELG62" s="1"/>
      <c r="ELI62" s="1"/>
      <c r="ELK62" s="1"/>
      <c r="ELM62" s="1"/>
      <c r="ELO62" s="1"/>
      <c r="ELQ62" s="1"/>
      <c r="ELS62" s="1"/>
      <c r="ELU62" s="1"/>
      <c r="ELW62" s="1"/>
      <c r="ELY62" s="1"/>
      <c r="EMA62" s="1"/>
      <c r="EMC62" s="1"/>
      <c r="EME62" s="1"/>
      <c r="EMG62" s="1"/>
      <c r="EMI62" s="1"/>
      <c r="EMK62" s="1"/>
      <c r="EMM62" s="1"/>
      <c r="EMO62" s="1"/>
      <c r="EMQ62" s="1"/>
      <c r="EMS62" s="1"/>
      <c r="EMU62" s="1"/>
      <c r="EMW62" s="1"/>
      <c r="EMY62" s="1"/>
      <c r="ENA62" s="1"/>
      <c r="ENC62" s="1"/>
      <c r="ENE62" s="1"/>
      <c r="ENG62" s="1"/>
      <c r="ENI62" s="1"/>
      <c r="ENK62" s="1"/>
      <c r="ENM62" s="1"/>
      <c r="ENO62" s="1"/>
      <c r="ENQ62" s="1"/>
      <c r="ENS62" s="1"/>
      <c r="ENU62" s="1"/>
      <c r="ENW62" s="1"/>
      <c r="ENY62" s="1"/>
      <c r="EOA62" s="1"/>
      <c r="EOC62" s="1"/>
      <c r="EOE62" s="1"/>
      <c r="EOG62" s="1"/>
      <c r="EOI62" s="1"/>
      <c r="EOK62" s="1"/>
      <c r="EOM62" s="1"/>
      <c r="EOO62" s="1"/>
      <c r="EOQ62" s="1"/>
      <c r="EOS62" s="1"/>
      <c r="EOU62" s="1"/>
      <c r="EOW62" s="1"/>
      <c r="EOY62" s="1"/>
      <c r="EPA62" s="1"/>
      <c r="EPC62" s="1"/>
      <c r="EPE62" s="1"/>
      <c r="EPG62" s="1"/>
      <c r="EPI62" s="1"/>
      <c r="EPK62" s="1"/>
      <c r="EPM62" s="1"/>
      <c r="EPO62" s="1"/>
      <c r="EPQ62" s="1"/>
      <c r="EPS62" s="1"/>
      <c r="EPU62" s="1"/>
      <c r="EPW62" s="1"/>
      <c r="EPY62" s="1"/>
      <c r="EQA62" s="1"/>
      <c r="EQC62" s="1"/>
      <c r="EQE62" s="1"/>
      <c r="EQG62" s="1"/>
      <c r="EQI62" s="1"/>
      <c r="EQK62" s="1"/>
      <c r="EQM62" s="1"/>
      <c r="EQO62" s="1"/>
      <c r="EQQ62" s="1"/>
      <c r="EQS62" s="1"/>
      <c r="EQU62" s="1"/>
      <c r="EQW62" s="1"/>
      <c r="EQY62" s="1"/>
      <c r="ERA62" s="1"/>
      <c r="ERC62" s="1"/>
      <c r="ERE62" s="1"/>
      <c r="ERG62" s="1"/>
      <c r="ERI62" s="1"/>
      <c r="ERK62" s="1"/>
      <c r="ERM62" s="1"/>
      <c r="ERO62" s="1"/>
      <c r="ERQ62" s="1"/>
      <c r="ERS62" s="1"/>
      <c r="ERU62" s="1"/>
      <c r="ERW62" s="1"/>
      <c r="ERY62" s="1"/>
      <c r="ESA62" s="1"/>
      <c r="ESC62" s="1"/>
      <c r="ESE62" s="1"/>
      <c r="ESG62" s="1"/>
      <c r="ESI62" s="1"/>
      <c r="ESK62" s="1"/>
      <c r="ESM62" s="1"/>
      <c r="ESO62" s="1"/>
      <c r="ESQ62" s="1"/>
      <c r="ESS62" s="1"/>
      <c r="ESU62" s="1"/>
      <c r="ESW62" s="1"/>
      <c r="ESY62" s="1"/>
      <c r="ETA62" s="1"/>
      <c r="ETC62" s="1"/>
      <c r="ETE62" s="1"/>
      <c r="ETG62" s="1"/>
      <c r="ETI62" s="1"/>
      <c r="ETK62" s="1"/>
      <c r="ETM62" s="1"/>
      <c r="ETO62" s="1"/>
      <c r="ETQ62" s="1"/>
      <c r="ETS62" s="1"/>
      <c r="ETU62" s="1"/>
      <c r="ETW62" s="1"/>
      <c r="ETY62" s="1"/>
      <c r="EUA62" s="1"/>
      <c r="EUC62" s="1"/>
      <c r="EUE62" s="1"/>
      <c r="EUG62" s="1"/>
      <c r="EUI62" s="1"/>
      <c r="EUK62" s="1"/>
      <c r="EUM62" s="1"/>
      <c r="EUO62" s="1"/>
      <c r="EUQ62" s="1"/>
      <c r="EUS62" s="1"/>
      <c r="EUU62" s="1"/>
      <c r="EUW62" s="1"/>
      <c r="EUY62" s="1"/>
      <c r="EVA62" s="1"/>
      <c r="EVC62" s="1"/>
      <c r="EVE62" s="1"/>
      <c r="EVG62" s="1"/>
      <c r="EVI62" s="1"/>
      <c r="EVK62" s="1"/>
      <c r="EVM62" s="1"/>
      <c r="EVO62" s="1"/>
      <c r="EVQ62" s="1"/>
      <c r="EVS62" s="1"/>
      <c r="EVU62" s="1"/>
      <c r="EVW62" s="1"/>
      <c r="EVY62" s="1"/>
      <c r="EWA62" s="1"/>
      <c r="EWC62" s="1"/>
      <c r="EWE62" s="1"/>
      <c r="EWG62" s="1"/>
      <c r="EWI62" s="1"/>
      <c r="EWK62" s="1"/>
      <c r="EWM62" s="1"/>
      <c r="EWO62" s="1"/>
      <c r="EWQ62" s="1"/>
      <c r="EWS62" s="1"/>
      <c r="EWU62" s="1"/>
      <c r="EWW62" s="1"/>
      <c r="EWY62" s="1"/>
      <c r="EXA62" s="1"/>
      <c r="EXC62" s="1"/>
      <c r="EXE62" s="1"/>
      <c r="EXG62" s="1"/>
      <c r="EXI62" s="1"/>
      <c r="EXK62" s="1"/>
      <c r="EXM62" s="1"/>
      <c r="EXO62" s="1"/>
      <c r="EXQ62" s="1"/>
      <c r="EXS62" s="1"/>
      <c r="EXU62" s="1"/>
      <c r="EXW62" s="1"/>
      <c r="EXY62" s="1"/>
      <c r="EYA62" s="1"/>
      <c r="EYC62" s="1"/>
      <c r="EYE62" s="1"/>
      <c r="EYG62" s="1"/>
      <c r="EYI62" s="1"/>
      <c r="EYK62" s="1"/>
      <c r="EYM62" s="1"/>
      <c r="EYO62" s="1"/>
      <c r="EYQ62" s="1"/>
      <c r="EYS62" s="1"/>
      <c r="EYU62" s="1"/>
      <c r="EYW62" s="1"/>
      <c r="EYY62" s="1"/>
      <c r="EZA62" s="1"/>
      <c r="EZC62" s="1"/>
      <c r="EZE62" s="1"/>
      <c r="EZG62" s="1"/>
      <c r="EZI62" s="1"/>
      <c r="EZK62" s="1"/>
      <c r="EZM62" s="1"/>
      <c r="EZO62" s="1"/>
      <c r="EZQ62" s="1"/>
      <c r="EZS62" s="1"/>
      <c r="EZU62" s="1"/>
      <c r="EZW62" s="1"/>
      <c r="EZY62" s="1"/>
      <c r="FAA62" s="1"/>
      <c r="FAC62" s="1"/>
      <c r="FAE62" s="1"/>
      <c r="FAG62" s="1"/>
      <c r="FAI62" s="1"/>
      <c r="FAK62" s="1"/>
      <c r="FAM62" s="1"/>
      <c r="FAO62" s="1"/>
      <c r="FAQ62" s="1"/>
      <c r="FAS62" s="1"/>
      <c r="FAU62" s="1"/>
      <c r="FAW62" s="1"/>
      <c r="FAY62" s="1"/>
      <c r="FBA62" s="1"/>
      <c r="FBC62" s="1"/>
      <c r="FBE62" s="1"/>
      <c r="FBG62" s="1"/>
      <c r="FBI62" s="1"/>
      <c r="FBK62" s="1"/>
      <c r="FBM62" s="1"/>
      <c r="FBO62" s="1"/>
      <c r="FBQ62" s="1"/>
      <c r="FBS62" s="1"/>
      <c r="FBU62" s="1"/>
      <c r="FBW62" s="1"/>
      <c r="FBY62" s="1"/>
      <c r="FCA62" s="1"/>
      <c r="FCC62" s="1"/>
      <c r="FCE62" s="1"/>
      <c r="FCG62" s="1"/>
      <c r="FCI62" s="1"/>
      <c r="FCK62" s="1"/>
      <c r="FCM62" s="1"/>
      <c r="FCO62" s="1"/>
      <c r="FCQ62" s="1"/>
      <c r="FCS62" s="1"/>
      <c r="FCU62" s="1"/>
      <c r="FCW62" s="1"/>
      <c r="FCY62" s="1"/>
      <c r="FDA62" s="1"/>
      <c r="FDC62" s="1"/>
      <c r="FDE62" s="1"/>
      <c r="FDG62" s="1"/>
      <c r="FDI62" s="1"/>
      <c r="FDK62" s="1"/>
      <c r="FDM62" s="1"/>
      <c r="FDO62" s="1"/>
      <c r="FDQ62" s="1"/>
      <c r="FDS62" s="1"/>
      <c r="FDU62" s="1"/>
      <c r="FDW62" s="1"/>
      <c r="FDY62" s="1"/>
      <c r="FEA62" s="1"/>
      <c r="FEC62" s="1"/>
      <c r="FEE62" s="1"/>
      <c r="FEG62" s="1"/>
      <c r="FEI62" s="1"/>
      <c r="FEK62" s="1"/>
      <c r="FEM62" s="1"/>
      <c r="FEO62" s="1"/>
      <c r="FEQ62" s="1"/>
      <c r="FES62" s="1"/>
      <c r="FEU62" s="1"/>
      <c r="FEW62" s="1"/>
      <c r="FEY62" s="1"/>
      <c r="FFA62" s="1"/>
      <c r="FFC62" s="1"/>
      <c r="FFE62" s="1"/>
      <c r="FFG62" s="1"/>
      <c r="FFI62" s="1"/>
      <c r="FFK62" s="1"/>
      <c r="FFM62" s="1"/>
      <c r="FFO62" s="1"/>
      <c r="FFQ62" s="1"/>
      <c r="FFS62" s="1"/>
      <c r="FFU62" s="1"/>
      <c r="FFW62" s="1"/>
      <c r="FFY62" s="1"/>
      <c r="FGA62" s="1"/>
      <c r="FGC62" s="1"/>
      <c r="FGE62" s="1"/>
      <c r="FGG62" s="1"/>
      <c r="FGI62" s="1"/>
      <c r="FGK62" s="1"/>
      <c r="FGM62" s="1"/>
      <c r="FGO62" s="1"/>
      <c r="FGQ62" s="1"/>
      <c r="FGS62" s="1"/>
      <c r="FGU62" s="1"/>
      <c r="FGW62" s="1"/>
      <c r="FGY62" s="1"/>
      <c r="FHA62" s="1"/>
      <c r="FHC62" s="1"/>
      <c r="FHE62" s="1"/>
      <c r="FHG62" s="1"/>
      <c r="FHI62" s="1"/>
      <c r="FHK62" s="1"/>
      <c r="FHM62" s="1"/>
      <c r="FHO62" s="1"/>
      <c r="FHQ62" s="1"/>
      <c r="FHS62" s="1"/>
      <c r="FHU62" s="1"/>
      <c r="FHW62" s="1"/>
      <c r="FHY62" s="1"/>
      <c r="FIA62" s="1"/>
      <c r="FIC62" s="1"/>
      <c r="FIE62" s="1"/>
      <c r="FIG62" s="1"/>
      <c r="FII62" s="1"/>
      <c r="FIK62" s="1"/>
      <c r="FIM62" s="1"/>
      <c r="FIO62" s="1"/>
      <c r="FIQ62" s="1"/>
      <c r="FIS62" s="1"/>
      <c r="FIU62" s="1"/>
      <c r="FIW62" s="1"/>
      <c r="FIY62" s="1"/>
      <c r="FJA62" s="1"/>
      <c r="FJC62" s="1"/>
      <c r="FJE62" s="1"/>
      <c r="FJG62" s="1"/>
      <c r="FJI62" s="1"/>
      <c r="FJK62" s="1"/>
      <c r="FJM62" s="1"/>
      <c r="FJO62" s="1"/>
      <c r="FJQ62" s="1"/>
      <c r="FJS62" s="1"/>
      <c r="FJU62" s="1"/>
      <c r="FJW62" s="1"/>
      <c r="FJY62" s="1"/>
      <c r="FKA62" s="1"/>
      <c r="FKC62" s="1"/>
      <c r="FKE62" s="1"/>
      <c r="FKG62" s="1"/>
      <c r="FKI62" s="1"/>
      <c r="FKK62" s="1"/>
      <c r="FKM62" s="1"/>
      <c r="FKO62" s="1"/>
      <c r="FKQ62" s="1"/>
      <c r="FKS62" s="1"/>
      <c r="FKU62" s="1"/>
      <c r="FKW62" s="1"/>
      <c r="FKY62" s="1"/>
      <c r="FLA62" s="1"/>
      <c r="FLC62" s="1"/>
      <c r="FLE62" s="1"/>
      <c r="FLG62" s="1"/>
      <c r="FLI62" s="1"/>
      <c r="FLK62" s="1"/>
      <c r="FLM62" s="1"/>
      <c r="FLO62" s="1"/>
      <c r="FLQ62" s="1"/>
      <c r="FLS62" s="1"/>
      <c r="FLU62" s="1"/>
      <c r="FLW62" s="1"/>
      <c r="FLY62" s="1"/>
      <c r="FMA62" s="1"/>
      <c r="FMC62" s="1"/>
      <c r="FME62" s="1"/>
      <c r="FMG62" s="1"/>
      <c r="FMI62" s="1"/>
      <c r="FMK62" s="1"/>
      <c r="FMM62" s="1"/>
      <c r="FMO62" s="1"/>
      <c r="FMQ62" s="1"/>
      <c r="FMS62" s="1"/>
      <c r="FMU62" s="1"/>
      <c r="FMW62" s="1"/>
      <c r="FMY62" s="1"/>
      <c r="FNA62" s="1"/>
      <c r="FNC62" s="1"/>
      <c r="FNE62" s="1"/>
      <c r="FNG62" s="1"/>
      <c r="FNI62" s="1"/>
      <c r="FNK62" s="1"/>
      <c r="FNM62" s="1"/>
      <c r="FNO62" s="1"/>
      <c r="FNQ62" s="1"/>
      <c r="FNS62" s="1"/>
      <c r="FNU62" s="1"/>
      <c r="FNW62" s="1"/>
      <c r="FNY62" s="1"/>
      <c r="FOA62" s="1"/>
      <c r="FOC62" s="1"/>
      <c r="FOE62" s="1"/>
      <c r="FOG62" s="1"/>
      <c r="FOI62" s="1"/>
      <c r="FOK62" s="1"/>
      <c r="FOM62" s="1"/>
      <c r="FOO62" s="1"/>
      <c r="FOQ62" s="1"/>
      <c r="FOS62" s="1"/>
      <c r="FOU62" s="1"/>
      <c r="FOW62" s="1"/>
      <c r="FOY62" s="1"/>
      <c r="FPA62" s="1"/>
      <c r="FPC62" s="1"/>
      <c r="FPE62" s="1"/>
      <c r="FPG62" s="1"/>
      <c r="FPI62" s="1"/>
      <c r="FPK62" s="1"/>
      <c r="FPM62" s="1"/>
      <c r="FPO62" s="1"/>
      <c r="FPQ62" s="1"/>
      <c r="FPS62" s="1"/>
      <c r="FPU62" s="1"/>
      <c r="FPW62" s="1"/>
      <c r="FPY62" s="1"/>
      <c r="FQA62" s="1"/>
      <c r="FQC62" s="1"/>
      <c r="FQE62" s="1"/>
      <c r="FQG62" s="1"/>
      <c r="FQI62" s="1"/>
      <c r="FQK62" s="1"/>
      <c r="FQM62" s="1"/>
      <c r="FQO62" s="1"/>
      <c r="FQQ62" s="1"/>
      <c r="FQS62" s="1"/>
      <c r="FQU62" s="1"/>
      <c r="FQW62" s="1"/>
      <c r="FQY62" s="1"/>
      <c r="FRA62" s="1"/>
      <c r="FRC62" s="1"/>
      <c r="FRE62" s="1"/>
      <c r="FRG62" s="1"/>
      <c r="FRI62" s="1"/>
      <c r="FRK62" s="1"/>
      <c r="FRM62" s="1"/>
      <c r="FRO62" s="1"/>
      <c r="FRQ62" s="1"/>
      <c r="FRS62" s="1"/>
      <c r="FRU62" s="1"/>
      <c r="FRW62" s="1"/>
      <c r="FRY62" s="1"/>
      <c r="FSA62" s="1"/>
      <c r="FSC62" s="1"/>
      <c r="FSE62" s="1"/>
      <c r="FSG62" s="1"/>
      <c r="FSI62" s="1"/>
      <c r="FSK62" s="1"/>
      <c r="FSM62" s="1"/>
      <c r="FSO62" s="1"/>
      <c r="FSQ62" s="1"/>
      <c r="FSS62" s="1"/>
      <c r="FSU62" s="1"/>
      <c r="FSW62" s="1"/>
      <c r="FSY62" s="1"/>
      <c r="FTA62" s="1"/>
      <c r="FTC62" s="1"/>
      <c r="FTE62" s="1"/>
      <c r="FTG62" s="1"/>
      <c r="FTI62" s="1"/>
      <c r="FTK62" s="1"/>
      <c r="FTM62" s="1"/>
      <c r="FTO62" s="1"/>
      <c r="FTQ62" s="1"/>
      <c r="FTS62" s="1"/>
      <c r="FTU62" s="1"/>
      <c r="FTW62" s="1"/>
      <c r="FTY62" s="1"/>
      <c r="FUA62" s="1"/>
      <c r="FUC62" s="1"/>
      <c r="FUE62" s="1"/>
      <c r="FUG62" s="1"/>
      <c r="FUI62" s="1"/>
      <c r="FUK62" s="1"/>
      <c r="FUM62" s="1"/>
      <c r="FUO62" s="1"/>
      <c r="FUQ62" s="1"/>
      <c r="FUS62" s="1"/>
      <c r="FUU62" s="1"/>
      <c r="FUW62" s="1"/>
      <c r="FUY62" s="1"/>
      <c r="FVA62" s="1"/>
      <c r="FVC62" s="1"/>
      <c r="FVE62" s="1"/>
      <c r="FVG62" s="1"/>
      <c r="FVI62" s="1"/>
      <c r="FVK62" s="1"/>
      <c r="FVM62" s="1"/>
      <c r="FVO62" s="1"/>
      <c r="FVQ62" s="1"/>
      <c r="FVS62" s="1"/>
      <c r="FVU62" s="1"/>
      <c r="FVW62" s="1"/>
      <c r="FVY62" s="1"/>
      <c r="FWA62" s="1"/>
      <c r="FWC62" s="1"/>
      <c r="FWE62" s="1"/>
      <c r="FWG62" s="1"/>
      <c r="FWI62" s="1"/>
      <c r="FWK62" s="1"/>
      <c r="FWM62" s="1"/>
      <c r="FWO62" s="1"/>
      <c r="FWQ62" s="1"/>
      <c r="FWS62" s="1"/>
      <c r="FWU62" s="1"/>
      <c r="FWW62" s="1"/>
      <c r="FWY62" s="1"/>
      <c r="FXA62" s="1"/>
      <c r="FXC62" s="1"/>
      <c r="FXE62" s="1"/>
      <c r="FXG62" s="1"/>
      <c r="FXI62" s="1"/>
      <c r="FXK62" s="1"/>
      <c r="FXM62" s="1"/>
      <c r="FXO62" s="1"/>
      <c r="FXQ62" s="1"/>
      <c r="FXS62" s="1"/>
      <c r="FXU62" s="1"/>
      <c r="FXW62" s="1"/>
      <c r="FXY62" s="1"/>
      <c r="FYA62" s="1"/>
      <c r="FYC62" s="1"/>
      <c r="FYE62" s="1"/>
      <c r="FYG62" s="1"/>
      <c r="FYI62" s="1"/>
      <c r="FYK62" s="1"/>
      <c r="FYM62" s="1"/>
      <c r="FYO62" s="1"/>
      <c r="FYQ62" s="1"/>
      <c r="FYS62" s="1"/>
      <c r="FYU62" s="1"/>
      <c r="FYW62" s="1"/>
      <c r="FYY62" s="1"/>
      <c r="FZA62" s="1"/>
      <c r="FZC62" s="1"/>
      <c r="FZE62" s="1"/>
      <c r="FZG62" s="1"/>
      <c r="FZI62" s="1"/>
      <c r="FZK62" s="1"/>
      <c r="FZM62" s="1"/>
      <c r="FZO62" s="1"/>
      <c r="FZQ62" s="1"/>
      <c r="FZS62" s="1"/>
      <c r="FZU62" s="1"/>
      <c r="FZW62" s="1"/>
      <c r="FZY62" s="1"/>
      <c r="GAA62" s="1"/>
      <c r="GAC62" s="1"/>
      <c r="GAE62" s="1"/>
      <c r="GAG62" s="1"/>
      <c r="GAI62" s="1"/>
      <c r="GAK62" s="1"/>
      <c r="GAM62" s="1"/>
      <c r="GAO62" s="1"/>
      <c r="GAQ62" s="1"/>
      <c r="GAS62" s="1"/>
      <c r="GAU62" s="1"/>
      <c r="GAW62" s="1"/>
      <c r="GAY62" s="1"/>
      <c r="GBA62" s="1"/>
      <c r="GBC62" s="1"/>
      <c r="GBE62" s="1"/>
      <c r="GBG62" s="1"/>
      <c r="GBI62" s="1"/>
      <c r="GBK62" s="1"/>
      <c r="GBM62" s="1"/>
      <c r="GBO62" s="1"/>
      <c r="GBQ62" s="1"/>
      <c r="GBS62" s="1"/>
      <c r="GBU62" s="1"/>
      <c r="GBW62" s="1"/>
      <c r="GBY62" s="1"/>
      <c r="GCA62" s="1"/>
      <c r="GCC62" s="1"/>
      <c r="GCE62" s="1"/>
      <c r="GCG62" s="1"/>
      <c r="GCI62" s="1"/>
      <c r="GCK62" s="1"/>
      <c r="GCM62" s="1"/>
      <c r="GCO62" s="1"/>
      <c r="GCQ62" s="1"/>
      <c r="GCS62" s="1"/>
      <c r="GCU62" s="1"/>
      <c r="GCW62" s="1"/>
      <c r="GCY62" s="1"/>
      <c r="GDA62" s="1"/>
      <c r="GDC62" s="1"/>
      <c r="GDE62" s="1"/>
      <c r="GDG62" s="1"/>
      <c r="GDI62" s="1"/>
      <c r="GDK62" s="1"/>
      <c r="GDM62" s="1"/>
      <c r="GDO62" s="1"/>
      <c r="GDQ62" s="1"/>
      <c r="GDS62" s="1"/>
      <c r="GDU62" s="1"/>
      <c r="GDW62" s="1"/>
      <c r="GDY62" s="1"/>
      <c r="GEA62" s="1"/>
      <c r="GEC62" s="1"/>
      <c r="GEE62" s="1"/>
      <c r="GEG62" s="1"/>
      <c r="GEI62" s="1"/>
      <c r="GEK62" s="1"/>
      <c r="GEM62" s="1"/>
      <c r="GEO62" s="1"/>
      <c r="GEQ62" s="1"/>
      <c r="GES62" s="1"/>
      <c r="GEU62" s="1"/>
      <c r="GEW62" s="1"/>
      <c r="GEY62" s="1"/>
      <c r="GFA62" s="1"/>
      <c r="GFC62" s="1"/>
      <c r="GFE62" s="1"/>
      <c r="GFG62" s="1"/>
      <c r="GFI62" s="1"/>
      <c r="GFK62" s="1"/>
      <c r="GFM62" s="1"/>
      <c r="GFO62" s="1"/>
      <c r="GFQ62" s="1"/>
      <c r="GFS62" s="1"/>
      <c r="GFU62" s="1"/>
      <c r="GFW62" s="1"/>
      <c r="GFY62" s="1"/>
      <c r="GGA62" s="1"/>
      <c r="GGC62" s="1"/>
      <c r="GGE62" s="1"/>
      <c r="GGG62" s="1"/>
      <c r="GGI62" s="1"/>
      <c r="GGK62" s="1"/>
      <c r="GGM62" s="1"/>
      <c r="GGO62" s="1"/>
      <c r="GGQ62" s="1"/>
      <c r="GGS62" s="1"/>
      <c r="GGU62" s="1"/>
      <c r="GGW62" s="1"/>
      <c r="GGY62" s="1"/>
      <c r="GHA62" s="1"/>
      <c r="GHC62" s="1"/>
      <c r="GHE62" s="1"/>
      <c r="GHG62" s="1"/>
      <c r="GHI62" s="1"/>
      <c r="GHK62" s="1"/>
      <c r="GHM62" s="1"/>
      <c r="GHO62" s="1"/>
      <c r="GHQ62" s="1"/>
      <c r="GHS62" s="1"/>
      <c r="GHU62" s="1"/>
      <c r="GHW62" s="1"/>
      <c r="GHY62" s="1"/>
      <c r="GIA62" s="1"/>
      <c r="GIC62" s="1"/>
      <c r="GIE62" s="1"/>
      <c r="GIG62" s="1"/>
      <c r="GII62" s="1"/>
      <c r="GIK62" s="1"/>
      <c r="GIM62" s="1"/>
      <c r="GIO62" s="1"/>
      <c r="GIQ62" s="1"/>
      <c r="GIS62" s="1"/>
      <c r="GIU62" s="1"/>
      <c r="GIW62" s="1"/>
      <c r="GIY62" s="1"/>
      <c r="GJA62" s="1"/>
      <c r="GJC62" s="1"/>
      <c r="GJE62" s="1"/>
      <c r="GJG62" s="1"/>
      <c r="GJI62" s="1"/>
      <c r="GJK62" s="1"/>
      <c r="GJM62" s="1"/>
      <c r="GJO62" s="1"/>
      <c r="GJQ62" s="1"/>
      <c r="GJS62" s="1"/>
      <c r="GJU62" s="1"/>
      <c r="GJW62" s="1"/>
      <c r="GJY62" s="1"/>
      <c r="GKA62" s="1"/>
      <c r="GKC62" s="1"/>
      <c r="GKE62" s="1"/>
      <c r="GKG62" s="1"/>
      <c r="GKI62" s="1"/>
      <c r="GKK62" s="1"/>
      <c r="GKM62" s="1"/>
      <c r="GKO62" s="1"/>
      <c r="GKQ62" s="1"/>
      <c r="GKS62" s="1"/>
      <c r="GKU62" s="1"/>
      <c r="GKW62" s="1"/>
      <c r="GKY62" s="1"/>
      <c r="GLA62" s="1"/>
      <c r="GLC62" s="1"/>
      <c r="GLE62" s="1"/>
      <c r="GLG62" s="1"/>
      <c r="GLI62" s="1"/>
      <c r="GLK62" s="1"/>
      <c r="GLM62" s="1"/>
      <c r="GLO62" s="1"/>
      <c r="GLQ62" s="1"/>
      <c r="GLS62" s="1"/>
      <c r="GLU62" s="1"/>
      <c r="GLW62" s="1"/>
      <c r="GLY62" s="1"/>
      <c r="GMA62" s="1"/>
      <c r="GMC62" s="1"/>
      <c r="GME62" s="1"/>
      <c r="GMG62" s="1"/>
      <c r="GMI62" s="1"/>
      <c r="GMK62" s="1"/>
      <c r="GMM62" s="1"/>
      <c r="GMO62" s="1"/>
      <c r="GMQ62" s="1"/>
      <c r="GMS62" s="1"/>
      <c r="GMU62" s="1"/>
      <c r="GMW62" s="1"/>
      <c r="GMY62" s="1"/>
      <c r="GNA62" s="1"/>
      <c r="GNC62" s="1"/>
      <c r="GNE62" s="1"/>
      <c r="GNG62" s="1"/>
      <c r="GNI62" s="1"/>
      <c r="GNK62" s="1"/>
      <c r="GNM62" s="1"/>
      <c r="GNO62" s="1"/>
      <c r="GNQ62" s="1"/>
      <c r="GNS62" s="1"/>
      <c r="GNU62" s="1"/>
      <c r="GNW62" s="1"/>
      <c r="GNY62" s="1"/>
      <c r="GOA62" s="1"/>
      <c r="GOC62" s="1"/>
      <c r="GOE62" s="1"/>
      <c r="GOG62" s="1"/>
      <c r="GOI62" s="1"/>
      <c r="GOK62" s="1"/>
      <c r="GOM62" s="1"/>
      <c r="GOO62" s="1"/>
      <c r="GOQ62" s="1"/>
      <c r="GOS62" s="1"/>
      <c r="GOU62" s="1"/>
      <c r="GOW62" s="1"/>
      <c r="GOY62" s="1"/>
      <c r="GPA62" s="1"/>
      <c r="GPC62" s="1"/>
      <c r="GPE62" s="1"/>
      <c r="GPG62" s="1"/>
      <c r="GPI62" s="1"/>
      <c r="GPK62" s="1"/>
      <c r="GPM62" s="1"/>
      <c r="GPO62" s="1"/>
      <c r="GPQ62" s="1"/>
      <c r="GPS62" s="1"/>
      <c r="GPU62" s="1"/>
      <c r="GPW62" s="1"/>
      <c r="GPY62" s="1"/>
      <c r="GQA62" s="1"/>
      <c r="GQC62" s="1"/>
      <c r="GQE62" s="1"/>
      <c r="GQG62" s="1"/>
      <c r="GQI62" s="1"/>
      <c r="GQK62" s="1"/>
      <c r="GQM62" s="1"/>
      <c r="GQO62" s="1"/>
      <c r="GQQ62" s="1"/>
      <c r="GQS62" s="1"/>
      <c r="GQU62" s="1"/>
      <c r="GQW62" s="1"/>
      <c r="GQY62" s="1"/>
      <c r="GRA62" s="1"/>
      <c r="GRC62" s="1"/>
      <c r="GRE62" s="1"/>
      <c r="GRG62" s="1"/>
      <c r="GRI62" s="1"/>
      <c r="GRK62" s="1"/>
      <c r="GRM62" s="1"/>
      <c r="GRO62" s="1"/>
      <c r="GRQ62" s="1"/>
      <c r="GRS62" s="1"/>
      <c r="GRU62" s="1"/>
      <c r="GRW62" s="1"/>
      <c r="GRY62" s="1"/>
      <c r="GSA62" s="1"/>
      <c r="GSC62" s="1"/>
      <c r="GSE62" s="1"/>
      <c r="GSG62" s="1"/>
      <c r="GSI62" s="1"/>
      <c r="GSK62" s="1"/>
      <c r="GSM62" s="1"/>
      <c r="GSO62" s="1"/>
      <c r="GSQ62" s="1"/>
      <c r="GSS62" s="1"/>
      <c r="GSU62" s="1"/>
      <c r="GSW62" s="1"/>
      <c r="GSY62" s="1"/>
      <c r="GTA62" s="1"/>
      <c r="GTC62" s="1"/>
      <c r="GTE62" s="1"/>
      <c r="GTG62" s="1"/>
      <c r="GTI62" s="1"/>
      <c r="GTK62" s="1"/>
      <c r="GTM62" s="1"/>
      <c r="GTO62" s="1"/>
      <c r="GTQ62" s="1"/>
      <c r="GTS62" s="1"/>
      <c r="GTU62" s="1"/>
      <c r="GTW62" s="1"/>
      <c r="GTY62" s="1"/>
      <c r="GUA62" s="1"/>
      <c r="GUC62" s="1"/>
      <c r="GUE62" s="1"/>
      <c r="GUG62" s="1"/>
      <c r="GUI62" s="1"/>
      <c r="GUK62" s="1"/>
      <c r="GUM62" s="1"/>
      <c r="GUO62" s="1"/>
      <c r="GUQ62" s="1"/>
      <c r="GUS62" s="1"/>
      <c r="GUU62" s="1"/>
      <c r="GUW62" s="1"/>
      <c r="GUY62" s="1"/>
      <c r="GVA62" s="1"/>
      <c r="GVC62" s="1"/>
      <c r="GVE62" s="1"/>
      <c r="GVG62" s="1"/>
      <c r="GVI62" s="1"/>
      <c r="GVK62" s="1"/>
      <c r="GVM62" s="1"/>
      <c r="GVO62" s="1"/>
      <c r="GVQ62" s="1"/>
      <c r="GVS62" s="1"/>
      <c r="GVU62" s="1"/>
      <c r="GVW62" s="1"/>
      <c r="GVY62" s="1"/>
      <c r="GWA62" s="1"/>
      <c r="GWC62" s="1"/>
      <c r="GWE62" s="1"/>
      <c r="GWG62" s="1"/>
      <c r="GWI62" s="1"/>
      <c r="GWK62" s="1"/>
      <c r="GWM62" s="1"/>
      <c r="GWO62" s="1"/>
      <c r="GWQ62" s="1"/>
      <c r="GWS62" s="1"/>
      <c r="GWU62" s="1"/>
      <c r="GWW62" s="1"/>
      <c r="GWY62" s="1"/>
      <c r="GXA62" s="1"/>
      <c r="GXC62" s="1"/>
      <c r="GXE62" s="1"/>
      <c r="GXG62" s="1"/>
      <c r="GXI62" s="1"/>
      <c r="GXK62" s="1"/>
      <c r="GXM62" s="1"/>
      <c r="GXO62" s="1"/>
      <c r="GXQ62" s="1"/>
      <c r="GXS62" s="1"/>
      <c r="GXU62" s="1"/>
      <c r="GXW62" s="1"/>
      <c r="GXY62" s="1"/>
      <c r="GYA62" s="1"/>
      <c r="GYC62" s="1"/>
      <c r="GYE62" s="1"/>
      <c r="GYG62" s="1"/>
      <c r="GYI62" s="1"/>
      <c r="GYK62" s="1"/>
      <c r="GYM62" s="1"/>
      <c r="GYO62" s="1"/>
      <c r="GYQ62" s="1"/>
      <c r="GYS62" s="1"/>
      <c r="GYU62" s="1"/>
      <c r="GYW62" s="1"/>
      <c r="GYY62" s="1"/>
      <c r="GZA62" s="1"/>
      <c r="GZC62" s="1"/>
      <c r="GZE62" s="1"/>
      <c r="GZG62" s="1"/>
      <c r="GZI62" s="1"/>
      <c r="GZK62" s="1"/>
      <c r="GZM62" s="1"/>
      <c r="GZO62" s="1"/>
      <c r="GZQ62" s="1"/>
      <c r="GZS62" s="1"/>
      <c r="GZU62" s="1"/>
      <c r="GZW62" s="1"/>
      <c r="GZY62" s="1"/>
      <c r="HAA62" s="1"/>
      <c r="HAC62" s="1"/>
      <c r="HAE62" s="1"/>
      <c r="HAG62" s="1"/>
      <c r="HAI62" s="1"/>
      <c r="HAK62" s="1"/>
      <c r="HAM62" s="1"/>
      <c r="HAO62" s="1"/>
      <c r="HAQ62" s="1"/>
      <c r="HAS62" s="1"/>
      <c r="HAU62" s="1"/>
      <c r="HAW62" s="1"/>
      <c r="HAY62" s="1"/>
      <c r="HBA62" s="1"/>
      <c r="HBC62" s="1"/>
      <c r="HBE62" s="1"/>
      <c r="HBG62" s="1"/>
      <c r="HBI62" s="1"/>
      <c r="HBK62" s="1"/>
      <c r="HBM62" s="1"/>
      <c r="HBO62" s="1"/>
      <c r="HBQ62" s="1"/>
      <c r="HBS62" s="1"/>
      <c r="HBU62" s="1"/>
      <c r="HBW62" s="1"/>
      <c r="HBY62" s="1"/>
      <c r="HCA62" s="1"/>
      <c r="HCC62" s="1"/>
      <c r="HCE62" s="1"/>
      <c r="HCG62" s="1"/>
      <c r="HCI62" s="1"/>
      <c r="HCK62" s="1"/>
      <c r="HCM62" s="1"/>
      <c r="HCO62" s="1"/>
      <c r="HCQ62" s="1"/>
      <c r="HCS62" s="1"/>
      <c r="HCU62" s="1"/>
      <c r="HCW62" s="1"/>
      <c r="HCY62" s="1"/>
      <c r="HDA62" s="1"/>
      <c r="HDC62" s="1"/>
      <c r="HDE62" s="1"/>
      <c r="HDG62" s="1"/>
      <c r="HDI62" s="1"/>
      <c r="HDK62" s="1"/>
      <c r="HDM62" s="1"/>
      <c r="HDO62" s="1"/>
      <c r="HDQ62" s="1"/>
      <c r="HDS62" s="1"/>
      <c r="HDU62" s="1"/>
      <c r="HDW62" s="1"/>
      <c r="HDY62" s="1"/>
      <c r="HEA62" s="1"/>
      <c r="HEC62" s="1"/>
      <c r="HEE62" s="1"/>
      <c r="HEG62" s="1"/>
      <c r="HEI62" s="1"/>
      <c r="HEK62" s="1"/>
      <c r="HEM62" s="1"/>
      <c r="HEO62" s="1"/>
      <c r="HEQ62" s="1"/>
      <c r="HES62" s="1"/>
      <c r="HEU62" s="1"/>
      <c r="HEW62" s="1"/>
      <c r="HEY62" s="1"/>
      <c r="HFA62" s="1"/>
      <c r="HFC62" s="1"/>
      <c r="HFE62" s="1"/>
      <c r="HFG62" s="1"/>
      <c r="HFI62" s="1"/>
      <c r="HFK62" s="1"/>
      <c r="HFM62" s="1"/>
      <c r="HFO62" s="1"/>
      <c r="HFQ62" s="1"/>
      <c r="HFS62" s="1"/>
      <c r="HFU62" s="1"/>
      <c r="HFW62" s="1"/>
      <c r="HFY62" s="1"/>
      <c r="HGA62" s="1"/>
      <c r="HGC62" s="1"/>
      <c r="HGE62" s="1"/>
      <c r="HGG62" s="1"/>
      <c r="HGI62" s="1"/>
      <c r="HGK62" s="1"/>
      <c r="HGM62" s="1"/>
      <c r="HGO62" s="1"/>
      <c r="HGQ62" s="1"/>
      <c r="HGS62" s="1"/>
      <c r="HGU62" s="1"/>
      <c r="HGW62" s="1"/>
      <c r="HGY62" s="1"/>
      <c r="HHA62" s="1"/>
      <c r="HHC62" s="1"/>
      <c r="HHE62" s="1"/>
      <c r="HHG62" s="1"/>
      <c r="HHI62" s="1"/>
      <c r="HHK62" s="1"/>
      <c r="HHM62" s="1"/>
      <c r="HHO62" s="1"/>
      <c r="HHQ62" s="1"/>
      <c r="HHS62" s="1"/>
      <c r="HHU62" s="1"/>
      <c r="HHW62" s="1"/>
      <c r="HHY62" s="1"/>
      <c r="HIA62" s="1"/>
      <c r="HIC62" s="1"/>
      <c r="HIE62" s="1"/>
      <c r="HIG62" s="1"/>
      <c r="HII62" s="1"/>
      <c r="HIK62" s="1"/>
      <c r="HIM62" s="1"/>
      <c r="HIO62" s="1"/>
      <c r="HIQ62" s="1"/>
      <c r="HIS62" s="1"/>
      <c r="HIU62" s="1"/>
      <c r="HIW62" s="1"/>
      <c r="HIY62" s="1"/>
      <c r="HJA62" s="1"/>
      <c r="HJC62" s="1"/>
      <c r="HJE62" s="1"/>
      <c r="HJG62" s="1"/>
      <c r="HJI62" s="1"/>
      <c r="HJK62" s="1"/>
      <c r="HJM62" s="1"/>
      <c r="HJO62" s="1"/>
      <c r="HJQ62" s="1"/>
      <c r="HJS62" s="1"/>
      <c r="HJU62" s="1"/>
      <c r="HJW62" s="1"/>
      <c r="HJY62" s="1"/>
      <c r="HKA62" s="1"/>
      <c r="HKC62" s="1"/>
      <c r="HKE62" s="1"/>
      <c r="HKG62" s="1"/>
      <c r="HKI62" s="1"/>
      <c r="HKK62" s="1"/>
      <c r="HKM62" s="1"/>
      <c r="HKO62" s="1"/>
      <c r="HKQ62" s="1"/>
      <c r="HKS62" s="1"/>
      <c r="HKU62" s="1"/>
      <c r="HKW62" s="1"/>
      <c r="HKY62" s="1"/>
      <c r="HLA62" s="1"/>
      <c r="HLC62" s="1"/>
      <c r="HLE62" s="1"/>
      <c r="HLG62" s="1"/>
      <c r="HLI62" s="1"/>
      <c r="HLK62" s="1"/>
      <c r="HLM62" s="1"/>
      <c r="HLO62" s="1"/>
      <c r="HLQ62" s="1"/>
      <c r="HLS62" s="1"/>
      <c r="HLU62" s="1"/>
      <c r="HLW62" s="1"/>
      <c r="HLY62" s="1"/>
      <c r="HMA62" s="1"/>
      <c r="HMC62" s="1"/>
      <c r="HME62" s="1"/>
      <c r="HMG62" s="1"/>
      <c r="HMI62" s="1"/>
      <c r="HMK62" s="1"/>
      <c r="HMM62" s="1"/>
      <c r="HMO62" s="1"/>
      <c r="HMQ62" s="1"/>
      <c r="HMS62" s="1"/>
      <c r="HMU62" s="1"/>
      <c r="HMW62" s="1"/>
      <c r="HMY62" s="1"/>
      <c r="HNA62" s="1"/>
      <c r="HNC62" s="1"/>
      <c r="HNE62" s="1"/>
      <c r="HNG62" s="1"/>
      <c r="HNI62" s="1"/>
      <c r="HNK62" s="1"/>
      <c r="HNM62" s="1"/>
      <c r="HNO62" s="1"/>
      <c r="HNQ62" s="1"/>
      <c r="HNS62" s="1"/>
      <c r="HNU62" s="1"/>
      <c r="HNW62" s="1"/>
      <c r="HNY62" s="1"/>
      <c r="HOA62" s="1"/>
      <c r="HOC62" s="1"/>
      <c r="HOE62" s="1"/>
      <c r="HOG62" s="1"/>
      <c r="HOI62" s="1"/>
      <c r="HOK62" s="1"/>
      <c r="HOM62" s="1"/>
      <c r="HOO62" s="1"/>
      <c r="HOQ62" s="1"/>
      <c r="HOS62" s="1"/>
      <c r="HOU62" s="1"/>
      <c r="HOW62" s="1"/>
      <c r="HOY62" s="1"/>
      <c r="HPA62" s="1"/>
      <c r="HPC62" s="1"/>
      <c r="HPE62" s="1"/>
      <c r="HPG62" s="1"/>
      <c r="HPI62" s="1"/>
      <c r="HPK62" s="1"/>
      <c r="HPM62" s="1"/>
      <c r="HPO62" s="1"/>
      <c r="HPQ62" s="1"/>
      <c r="HPS62" s="1"/>
      <c r="HPU62" s="1"/>
      <c r="HPW62" s="1"/>
      <c r="HPY62" s="1"/>
      <c r="HQA62" s="1"/>
      <c r="HQC62" s="1"/>
      <c r="HQE62" s="1"/>
      <c r="HQG62" s="1"/>
      <c r="HQI62" s="1"/>
      <c r="HQK62" s="1"/>
      <c r="HQM62" s="1"/>
      <c r="HQO62" s="1"/>
      <c r="HQQ62" s="1"/>
      <c r="HQS62" s="1"/>
      <c r="HQU62" s="1"/>
      <c r="HQW62" s="1"/>
      <c r="HQY62" s="1"/>
      <c r="HRA62" s="1"/>
      <c r="HRC62" s="1"/>
      <c r="HRE62" s="1"/>
      <c r="HRG62" s="1"/>
      <c r="HRI62" s="1"/>
      <c r="HRK62" s="1"/>
      <c r="HRM62" s="1"/>
      <c r="HRO62" s="1"/>
      <c r="HRQ62" s="1"/>
      <c r="HRS62" s="1"/>
      <c r="HRU62" s="1"/>
      <c r="HRW62" s="1"/>
      <c r="HRY62" s="1"/>
      <c r="HSA62" s="1"/>
      <c r="HSC62" s="1"/>
      <c r="HSE62" s="1"/>
      <c r="HSG62" s="1"/>
      <c r="HSI62" s="1"/>
      <c r="HSK62" s="1"/>
      <c r="HSM62" s="1"/>
      <c r="HSO62" s="1"/>
      <c r="HSQ62" s="1"/>
      <c r="HSS62" s="1"/>
      <c r="HSU62" s="1"/>
      <c r="HSW62" s="1"/>
      <c r="HSY62" s="1"/>
      <c r="HTA62" s="1"/>
      <c r="HTC62" s="1"/>
      <c r="HTE62" s="1"/>
      <c r="HTG62" s="1"/>
      <c r="HTI62" s="1"/>
      <c r="HTK62" s="1"/>
      <c r="HTM62" s="1"/>
      <c r="HTO62" s="1"/>
      <c r="HTQ62" s="1"/>
      <c r="HTS62" s="1"/>
      <c r="HTU62" s="1"/>
      <c r="HTW62" s="1"/>
      <c r="HTY62" s="1"/>
      <c r="HUA62" s="1"/>
      <c r="HUC62" s="1"/>
      <c r="HUE62" s="1"/>
      <c r="HUG62" s="1"/>
      <c r="HUI62" s="1"/>
      <c r="HUK62" s="1"/>
      <c r="HUM62" s="1"/>
      <c r="HUO62" s="1"/>
      <c r="HUQ62" s="1"/>
      <c r="HUS62" s="1"/>
      <c r="HUU62" s="1"/>
      <c r="HUW62" s="1"/>
      <c r="HUY62" s="1"/>
      <c r="HVA62" s="1"/>
      <c r="HVC62" s="1"/>
      <c r="HVE62" s="1"/>
      <c r="HVG62" s="1"/>
      <c r="HVI62" s="1"/>
      <c r="HVK62" s="1"/>
      <c r="HVM62" s="1"/>
      <c r="HVO62" s="1"/>
      <c r="HVQ62" s="1"/>
      <c r="HVS62" s="1"/>
      <c r="HVU62" s="1"/>
      <c r="HVW62" s="1"/>
      <c r="HVY62" s="1"/>
      <c r="HWA62" s="1"/>
      <c r="HWC62" s="1"/>
      <c r="HWE62" s="1"/>
      <c r="HWG62" s="1"/>
      <c r="HWI62" s="1"/>
      <c r="HWK62" s="1"/>
      <c r="HWM62" s="1"/>
      <c r="HWO62" s="1"/>
      <c r="HWQ62" s="1"/>
      <c r="HWS62" s="1"/>
      <c r="HWU62" s="1"/>
      <c r="HWW62" s="1"/>
      <c r="HWY62" s="1"/>
      <c r="HXA62" s="1"/>
      <c r="HXC62" s="1"/>
      <c r="HXE62" s="1"/>
      <c r="HXG62" s="1"/>
      <c r="HXI62" s="1"/>
      <c r="HXK62" s="1"/>
      <c r="HXM62" s="1"/>
      <c r="HXO62" s="1"/>
      <c r="HXQ62" s="1"/>
      <c r="HXS62" s="1"/>
      <c r="HXU62" s="1"/>
      <c r="HXW62" s="1"/>
      <c r="HXY62" s="1"/>
      <c r="HYA62" s="1"/>
      <c r="HYC62" s="1"/>
      <c r="HYE62" s="1"/>
      <c r="HYG62" s="1"/>
      <c r="HYI62" s="1"/>
      <c r="HYK62" s="1"/>
      <c r="HYM62" s="1"/>
      <c r="HYO62" s="1"/>
      <c r="HYQ62" s="1"/>
      <c r="HYS62" s="1"/>
      <c r="HYU62" s="1"/>
      <c r="HYW62" s="1"/>
      <c r="HYY62" s="1"/>
      <c r="HZA62" s="1"/>
      <c r="HZC62" s="1"/>
      <c r="HZE62" s="1"/>
      <c r="HZG62" s="1"/>
      <c r="HZI62" s="1"/>
      <c r="HZK62" s="1"/>
      <c r="HZM62" s="1"/>
      <c r="HZO62" s="1"/>
      <c r="HZQ62" s="1"/>
      <c r="HZS62" s="1"/>
      <c r="HZU62" s="1"/>
      <c r="HZW62" s="1"/>
      <c r="HZY62" s="1"/>
      <c r="IAA62" s="1"/>
      <c r="IAC62" s="1"/>
      <c r="IAE62" s="1"/>
      <c r="IAG62" s="1"/>
      <c r="IAI62" s="1"/>
      <c r="IAK62" s="1"/>
      <c r="IAM62" s="1"/>
      <c r="IAO62" s="1"/>
      <c r="IAQ62" s="1"/>
      <c r="IAS62" s="1"/>
      <c r="IAU62" s="1"/>
      <c r="IAW62" s="1"/>
      <c r="IAY62" s="1"/>
      <c r="IBA62" s="1"/>
      <c r="IBC62" s="1"/>
      <c r="IBE62" s="1"/>
      <c r="IBG62" s="1"/>
      <c r="IBI62" s="1"/>
      <c r="IBK62" s="1"/>
      <c r="IBM62" s="1"/>
      <c r="IBO62" s="1"/>
      <c r="IBQ62" s="1"/>
      <c r="IBS62" s="1"/>
      <c r="IBU62" s="1"/>
      <c r="IBW62" s="1"/>
      <c r="IBY62" s="1"/>
      <c r="ICA62" s="1"/>
      <c r="ICC62" s="1"/>
      <c r="ICE62" s="1"/>
      <c r="ICG62" s="1"/>
      <c r="ICI62" s="1"/>
      <c r="ICK62" s="1"/>
      <c r="ICM62" s="1"/>
      <c r="ICO62" s="1"/>
      <c r="ICQ62" s="1"/>
      <c r="ICS62" s="1"/>
      <c r="ICU62" s="1"/>
      <c r="ICW62" s="1"/>
      <c r="ICY62" s="1"/>
      <c r="IDA62" s="1"/>
      <c r="IDC62" s="1"/>
      <c r="IDE62" s="1"/>
      <c r="IDG62" s="1"/>
      <c r="IDI62" s="1"/>
      <c r="IDK62" s="1"/>
      <c r="IDM62" s="1"/>
      <c r="IDO62" s="1"/>
      <c r="IDQ62" s="1"/>
      <c r="IDS62" s="1"/>
      <c r="IDU62" s="1"/>
      <c r="IDW62" s="1"/>
      <c r="IDY62" s="1"/>
      <c r="IEA62" s="1"/>
      <c r="IEC62" s="1"/>
      <c r="IEE62" s="1"/>
      <c r="IEG62" s="1"/>
      <c r="IEI62" s="1"/>
      <c r="IEK62" s="1"/>
      <c r="IEM62" s="1"/>
      <c r="IEO62" s="1"/>
      <c r="IEQ62" s="1"/>
      <c r="IES62" s="1"/>
      <c r="IEU62" s="1"/>
      <c r="IEW62" s="1"/>
      <c r="IEY62" s="1"/>
      <c r="IFA62" s="1"/>
      <c r="IFC62" s="1"/>
      <c r="IFE62" s="1"/>
      <c r="IFG62" s="1"/>
      <c r="IFI62" s="1"/>
      <c r="IFK62" s="1"/>
      <c r="IFM62" s="1"/>
      <c r="IFO62" s="1"/>
      <c r="IFQ62" s="1"/>
      <c r="IFS62" s="1"/>
      <c r="IFU62" s="1"/>
      <c r="IFW62" s="1"/>
      <c r="IFY62" s="1"/>
      <c r="IGA62" s="1"/>
      <c r="IGC62" s="1"/>
      <c r="IGE62" s="1"/>
      <c r="IGG62" s="1"/>
      <c r="IGI62" s="1"/>
      <c r="IGK62" s="1"/>
      <c r="IGM62" s="1"/>
      <c r="IGO62" s="1"/>
      <c r="IGQ62" s="1"/>
      <c r="IGS62" s="1"/>
      <c r="IGU62" s="1"/>
      <c r="IGW62" s="1"/>
      <c r="IGY62" s="1"/>
      <c r="IHA62" s="1"/>
      <c r="IHC62" s="1"/>
      <c r="IHE62" s="1"/>
      <c r="IHG62" s="1"/>
      <c r="IHI62" s="1"/>
      <c r="IHK62" s="1"/>
      <c r="IHM62" s="1"/>
      <c r="IHO62" s="1"/>
      <c r="IHQ62" s="1"/>
      <c r="IHS62" s="1"/>
      <c r="IHU62" s="1"/>
      <c r="IHW62" s="1"/>
      <c r="IHY62" s="1"/>
      <c r="IIA62" s="1"/>
      <c r="IIC62" s="1"/>
      <c r="IIE62" s="1"/>
      <c r="IIG62" s="1"/>
      <c r="III62" s="1"/>
      <c r="IIK62" s="1"/>
      <c r="IIM62" s="1"/>
      <c r="IIO62" s="1"/>
      <c r="IIQ62" s="1"/>
      <c r="IIS62" s="1"/>
      <c r="IIU62" s="1"/>
      <c r="IIW62" s="1"/>
      <c r="IIY62" s="1"/>
      <c r="IJA62" s="1"/>
      <c r="IJC62" s="1"/>
      <c r="IJE62" s="1"/>
      <c r="IJG62" s="1"/>
      <c r="IJI62" s="1"/>
      <c r="IJK62" s="1"/>
      <c r="IJM62" s="1"/>
      <c r="IJO62" s="1"/>
      <c r="IJQ62" s="1"/>
      <c r="IJS62" s="1"/>
      <c r="IJU62" s="1"/>
      <c r="IJW62" s="1"/>
      <c r="IJY62" s="1"/>
      <c r="IKA62" s="1"/>
      <c r="IKC62" s="1"/>
      <c r="IKE62" s="1"/>
      <c r="IKG62" s="1"/>
      <c r="IKI62" s="1"/>
      <c r="IKK62" s="1"/>
      <c r="IKM62" s="1"/>
      <c r="IKO62" s="1"/>
      <c r="IKQ62" s="1"/>
      <c r="IKS62" s="1"/>
      <c r="IKU62" s="1"/>
      <c r="IKW62" s="1"/>
      <c r="IKY62" s="1"/>
      <c r="ILA62" s="1"/>
      <c r="ILC62" s="1"/>
      <c r="ILE62" s="1"/>
      <c r="ILG62" s="1"/>
      <c r="ILI62" s="1"/>
      <c r="ILK62" s="1"/>
      <c r="ILM62" s="1"/>
      <c r="ILO62" s="1"/>
      <c r="ILQ62" s="1"/>
      <c r="ILS62" s="1"/>
      <c r="ILU62" s="1"/>
      <c r="ILW62" s="1"/>
      <c r="ILY62" s="1"/>
      <c r="IMA62" s="1"/>
      <c r="IMC62" s="1"/>
      <c r="IME62" s="1"/>
      <c r="IMG62" s="1"/>
      <c r="IMI62" s="1"/>
      <c r="IMK62" s="1"/>
      <c r="IMM62" s="1"/>
      <c r="IMO62" s="1"/>
      <c r="IMQ62" s="1"/>
      <c r="IMS62" s="1"/>
      <c r="IMU62" s="1"/>
      <c r="IMW62" s="1"/>
      <c r="IMY62" s="1"/>
      <c r="INA62" s="1"/>
      <c r="INC62" s="1"/>
      <c r="INE62" s="1"/>
      <c r="ING62" s="1"/>
      <c r="INI62" s="1"/>
      <c r="INK62" s="1"/>
      <c r="INM62" s="1"/>
      <c r="INO62" s="1"/>
      <c r="INQ62" s="1"/>
      <c r="INS62" s="1"/>
      <c r="INU62" s="1"/>
      <c r="INW62" s="1"/>
      <c r="INY62" s="1"/>
      <c r="IOA62" s="1"/>
      <c r="IOC62" s="1"/>
      <c r="IOE62" s="1"/>
      <c r="IOG62" s="1"/>
      <c r="IOI62" s="1"/>
      <c r="IOK62" s="1"/>
      <c r="IOM62" s="1"/>
      <c r="IOO62" s="1"/>
      <c r="IOQ62" s="1"/>
      <c r="IOS62" s="1"/>
      <c r="IOU62" s="1"/>
      <c r="IOW62" s="1"/>
      <c r="IOY62" s="1"/>
      <c r="IPA62" s="1"/>
      <c r="IPC62" s="1"/>
      <c r="IPE62" s="1"/>
      <c r="IPG62" s="1"/>
      <c r="IPI62" s="1"/>
      <c r="IPK62" s="1"/>
      <c r="IPM62" s="1"/>
      <c r="IPO62" s="1"/>
      <c r="IPQ62" s="1"/>
      <c r="IPS62" s="1"/>
      <c r="IPU62" s="1"/>
      <c r="IPW62" s="1"/>
      <c r="IPY62" s="1"/>
      <c r="IQA62" s="1"/>
      <c r="IQC62" s="1"/>
      <c r="IQE62" s="1"/>
      <c r="IQG62" s="1"/>
      <c r="IQI62" s="1"/>
      <c r="IQK62" s="1"/>
      <c r="IQM62" s="1"/>
      <c r="IQO62" s="1"/>
      <c r="IQQ62" s="1"/>
      <c r="IQS62" s="1"/>
      <c r="IQU62" s="1"/>
      <c r="IQW62" s="1"/>
      <c r="IQY62" s="1"/>
      <c r="IRA62" s="1"/>
      <c r="IRC62" s="1"/>
      <c r="IRE62" s="1"/>
      <c r="IRG62" s="1"/>
      <c r="IRI62" s="1"/>
      <c r="IRK62" s="1"/>
      <c r="IRM62" s="1"/>
      <c r="IRO62" s="1"/>
      <c r="IRQ62" s="1"/>
      <c r="IRS62" s="1"/>
      <c r="IRU62" s="1"/>
      <c r="IRW62" s="1"/>
      <c r="IRY62" s="1"/>
      <c r="ISA62" s="1"/>
      <c r="ISC62" s="1"/>
      <c r="ISE62" s="1"/>
      <c r="ISG62" s="1"/>
      <c r="ISI62" s="1"/>
      <c r="ISK62" s="1"/>
      <c r="ISM62" s="1"/>
      <c r="ISO62" s="1"/>
      <c r="ISQ62" s="1"/>
      <c r="ISS62" s="1"/>
      <c r="ISU62" s="1"/>
      <c r="ISW62" s="1"/>
      <c r="ISY62" s="1"/>
      <c r="ITA62" s="1"/>
      <c r="ITC62" s="1"/>
      <c r="ITE62" s="1"/>
      <c r="ITG62" s="1"/>
      <c r="ITI62" s="1"/>
      <c r="ITK62" s="1"/>
      <c r="ITM62" s="1"/>
      <c r="ITO62" s="1"/>
      <c r="ITQ62" s="1"/>
      <c r="ITS62" s="1"/>
      <c r="ITU62" s="1"/>
      <c r="ITW62" s="1"/>
      <c r="ITY62" s="1"/>
      <c r="IUA62" s="1"/>
      <c r="IUC62" s="1"/>
      <c r="IUE62" s="1"/>
      <c r="IUG62" s="1"/>
      <c r="IUI62" s="1"/>
      <c r="IUK62" s="1"/>
      <c r="IUM62" s="1"/>
      <c r="IUO62" s="1"/>
      <c r="IUQ62" s="1"/>
      <c r="IUS62" s="1"/>
      <c r="IUU62" s="1"/>
      <c r="IUW62" s="1"/>
      <c r="IUY62" s="1"/>
      <c r="IVA62" s="1"/>
      <c r="IVC62" s="1"/>
      <c r="IVE62" s="1"/>
      <c r="IVG62" s="1"/>
      <c r="IVI62" s="1"/>
      <c r="IVK62" s="1"/>
      <c r="IVM62" s="1"/>
      <c r="IVO62" s="1"/>
      <c r="IVQ62" s="1"/>
      <c r="IVS62" s="1"/>
      <c r="IVU62" s="1"/>
      <c r="IVW62" s="1"/>
      <c r="IVY62" s="1"/>
      <c r="IWA62" s="1"/>
      <c r="IWC62" s="1"/>
      <c r="IWE62" s="1"/>
      <c r="IWG62" s="1"/>
      <c r="IWI62" s="1"/>
      <c r="IWK62" s="1"/>
      <c r="IWM62" s="1"/>
      <c r="IWO62" s="1"/>
      <c r="IWQ62" s="1"/>
      <c r="IWS62" s="1"/>
      <c r="IWU62" s="1"/>
      <c r="IWW62" s="1"/>
      <c r="IWY62" s="1"/>
      <c r="IXA62" s="1"/>
      <c r="IXC62" s="1"/>
      <c r="IXE62" s="1"/>
      <c r="IXG62" s="1"/>
      <c r="IXI62" s="1"/>
      <c r="IXK62" s="1"/>
      <c r="IXM62" s="1"/>
      <c r="IXO62" s="1"/>
      <c r="IXQ62" s="1"/>
      <c r="IXS62" s="1"/>
      <c r="IXU62" s="1"/>
      <c r="IXW62" s="1"/>
      <c r="IXY62" s="1"/>
      <c r="IYA62" s="1"/>
      <c r="IYC62" s="1"/>
      <c r="IYE62" s="1"/>
      <c r="IYG62" s="1"/>
      <c r="IYI62" s="1"/>
      <c r="IYK62" s="1"/>
      <c r="IYM62" s="1"/>
      <c r="IYO62" s="1"/>
      <c r="IYQ62" s="1"/>
      <c r="IYS62" s="1"/>
      <c r="IYU62" s="1"/>
      <c r="IYW62" s="1"/>
      <c r="IYY62" s="1"/>
      <c r="IZA62" s="1"/>
      <c r="IZC62" s="1"/>
      <c r="IZE62" s="1"/>
      <c r="IZG62" s="1"/>
      <c r="IZI62" s="1"/>
      <c r="IZK62" s="1"/>
      <c r="IZM62" s="1"/>
      <c r="IZO62" s="1"/>
      <c r="IZQ62" s="1"/>
      <c r="IZS62" s="1"/>
      <c r="IZU62" s="1"/>
      <c r="IZW62" s="1"/>
      <c r="IZY62" s="1"/>
      <c r="JAA62" s="1"/>
      <c r="JAC62" s="1"/>
      <c r="JAE62" s="1"/>
      <c r="JAG62" s="1"/>
      <c r="JAI62" s="1"/>
      <c r="JAK62" s="1"/>
      <c r="JAM62" s="1"/>
      <c r="JAO62" s="1"/>
      <c r="JAQ62" s="1"/>
      <c r="JAS62" s="1"/>
      <c r="JAU62" s="1"/>
      <c r="JAW62" s="1"/>
      <c r="JAY62" s="1"/>
      <c r="JBA62" s="1"/>
      <c r="JBC62" s="1"/>
      <c r="JBE62" s="1"/>
      <c r="JBG62" s="1"/>
      <c r="JBI62" s="1"/>
      <c r="JBK62" s="1"/>
      <c r="JBM62" s="1"/>
      <c r="JBO62" s="1"/>
      <c r="JBQ62" s="1"/>
      <c r="JBS62" s="1"/>
      <c r="JBU62" s="1"/>
      <c r="JBW62" s="1"/>
      <c r="JBY62" s="1"/>
      <c r="JCA62" s="1"/>
      <c r="JCC62" s="1"/>
      <c r="JCE62" s="1"/>
      <c r="JCG62" s="1"/>
      <c r="JCI62" s="1"/>
      <c r="JCK62" s="1"/>
      <c r="JCM62" s="1"/>
      <c r="JCO62" s="1"/>
      <c r="JCQ62" s="1"/>
      <c r="JCS62" s="1"/>
      <c r="JCU62" s="1"/>
      <c r="JCW62" s="1"/>
      <c r="JCY62" s="1"/>
      <c r="JDA62" s="1"/>
      <c r="JDC62" s="1"/>
      <c r="JDE62" s="1"/>
      <c r="JDG62" s="1"/>
      <c r="JDI62" s="1"/>
      <c r="JDK62" s="1"/>
      <c r="JDM62" s="1"/>
      <c r="JDO62" s="1"/>
      <c r="JDQ62" s="1"/>
      <c r="JDS62" s="1"/>
      <c r="JDU62" s="1"/>
      <c r="JDW62" s="1"/>
      <c r="JDY62" s="1"/>
      <c r="JEA62" s="1"/>
      <c r="JEC62" s="1"/>
      <c r="JEE62" s="1"/>
      <c r="JEG62" s="1"/>
      <c r="JEI62" s="1"/>
      <c r="JEK62" s="1"/>
      <c r="JEM62" s="1"/>
      <c r="JEO62" s="1"/>
      <c r="JEQ62" s="1"/>
      <c r="JES62" s="1"/>
      <c r="JEU62" s="1"/>
      <c r="JEW62" s="1"/>
      <c r="JEY62" s="1"/>
      <c r="JFA62" s="1"/>
      <c r="JFC62" s="1"/>
      <c r="JFE62" s="1"/>
      <c r="JFG62" s="1"/>
      <c r="JFI62" s="1"/>
      <c r="JFK62" s="1"/>
      <c r="JFM62" s="1"/>
      <c r="JFO62" s="1"/>
      <c r="JFQ62" s="1"/>
      <c r="JFS62" s="1"/>
      <c r="JFU62" s="1"/>
      <c r="JFW62" s="1"/>
      <c r="JFY62" s="1"/>
      <c r="JGA62" s="1"/>
      <c r="JGC62" s="1"/>
      <c r="JGE62" s="1"/>
      <c r="JGG62" s="1"/>
      <c r="JGI62" s="1"/>
      <c r="JGK62" s="1"/>
      <c r="JGM62" s="1"/>
      <c r="JGO62" s="1"/>
      <c r="JGQ62" s="1"/>
      <c r="JGS62" s="1"/>
      <c r="JGU62" s="1"/>
      <c r="JGW62" s="1"/>
      <c r="JGY62" s="1"/>
      <c r="JHA62" s="1"/>
      <c r="JHC62" s="1"/>
      <c r="JHE62" s="1"/>
      <c r="JHG62" s="1"/>
      <c r="JHI62" s="1"/>
      <c r="JHK62" s="1"/>
      <c r="JHM62" s="1"/>
      <c r="JHO62" s="1"/>
      <c r="JHQ62" s="1"/>
      <c r="JHS62" s="1"/>
      <c r="JHU62" s="1"/>
      <c r="JHW62" s="1"/>
      <c r="JHY62" s="1"/>
      <c r="JIA62" s="1"/>
      <c r="JIC62" s="1"/>
      <c r="JIE62" s="1"/>
      <c r="JIG62" s="1"/>
      <c r="JII62" s="1"/>
      <c r="JIK62" s="1"/>
      <c r="JIM62" s="1"/>
      <c r="JIO62" s="1"/>
      <c r="JIQ62" s="1"/>
      <c r="JIS62" s="1"/>
      <c r="JIU62" s="1"/>
      <c r="JIW62" s="1"/>
      <c r="JIY62" s="1"/>
      <c r="JJA62" s="1"/>
      <c r="JJC62" s="1"/>
      <c r="JJE62" s="1"/>
      <c r="JJG62" s="1"/>
      <c r="JJI62" s="1"/>
      <c r="JJK62" s="1"/>
      <c r="JJM62" s="1"/>
      <c r="JJO62" s="1"/>
      <c r="JJQ62" s="1"/>
      <c r="JJS62" s="1"/>
      <c r="JJU62" s="1"/>
      <c r="JJW62" s="1"/>
      <c r="JJY62" s="1"/>
      <c r="JKA62" s="1"/>
      <c r="JKC62" s="1"/>
      <c r="JKE62" s="1"/>
      <c r="JKG62" s="1"/>
      <c r="JKI62" s="1"/>
      <c r="JKK62" s="1"/>
      <c r="JKM62" s="1"/>
      <c r="JKO62" s="1"/>
      <c r="JKQ62" s="1"/>
      <c r="JKS62" s="1"/>
      <c r="JKU62" s="1"/>
      <c r="JKW62" s="1"/>
      <c r="JKY62" s="1"/>
      <c r="JLA62" s="1"/>
      <c r="JLC62" s="1"/>
      <c r="JLE62" s="1"/>
      <c r="JLG62" s="1"/>
      <c r="JLI62" s="1"/>
      <c r="JLK62" s="1"/>
      <c r="JLM62" s="1"/>
      <c r="JLO62" s="1"/>
      <c r="JLQ62" s="1"/>
      <c r="JLS62" s="1"/>
      <c r="JLU62" s="1"/>
      <c r="JLW62" s="1"/>
      <c r="JLY62" s="1"/>
      <c r="JMA62" s="1"/>
      <c r="JMC62" s="1"/>
      <c r="JME62" s="1"/>
      <c r="JMG62" s="1"/>
      <c r="JMI62" s="1"/>
      <c r="JMK62" s="1"/>
      <c r="JMM62" s="1"/>
      <c r="JMO62" s="1"/>
      <c r="JMQ62" s="1"/>
      <c r="JMS62" s="1"/>
      <c r="JMU62" s="1"/>
      <c r="JMW62" s="1"/>
      <c r="JMY62" s="1"/>
      <c r="JNA62" s="1"/>
      <c r="JNC62" s="1"/>
      <c r="JNE62" s="1"/>
      <c r="JNG62" s="1"/>
      <c r="JNI62" s="1"/>
      <c r="JNK62" s="1"/>
      <c r="JNM62" s="1"/>
      <c r="JNO62" s="1"/>
      <c r="JNQ62" s="1"/>
      <c r="JNS62" s="1"/>
      <c r="JNU62" s="1"/>
      <c r="JNW62" s="1"/>
      <c r="JNY62" s="1"/>
      <c r="JOA62" s="1"/>
      <c r="JOC62" s="1"/>
      <c r="JOE62" s="1"/>
      <c r="JOG62" s="1"/>
      <c r="JOI62" s="1"/>
      <c r="JOK62" s="1"/>
      <c r="JOM62" s="1"/>
      <c r="JOO62" s="1"/>
      <c r="JOQ62" s="1"/>
      <c r="JOS62" s="1"/>
      <c r="JOU62" s="1"/>
      <c r="JOW62" s="1"/>
      <c r="JOY62" s="1"/>
      <c r="JPA62" s="1"/>
      <c r="JPC62" s="1"/>
      <c r="JPE62" s="1"/>
      <c r="JPG62" s="1"/>
      <c r="JPI62" s="1"/>
      <c r="JPK62" s="1"/>
      <c r="JPM62" s="1"/>
      <c r="JPO62" s="1"/>
      <c r="JPQ62" s="1"/>
      <c r="JPS62" s="1"/>
      <c r="JPU62" s="1"/>
      <c r="JPW62" s="1"/>
      <c r="JPY62" s="1"/>
      <c r="JQA62" s="1"/>
      <c r="JQC62" s="1"/>
      <c r="JQE62" s="1"/>
      <c r="JQG62" s="1"/>
      <c r="JQI62" s="1"/>
      <c r="JQK62" s="1"/>
      <c r="JQM62" s="1"/>
      <c r="JQO62" s="1"/>
      <c r="JQQ62" s="1"/>
      <c r="JQS62" s="1"/>
      <c r="JQU62" s="1"/>
      <c r="JQW62" s="1"/>
      <c r="JQY62" s="1"/>
      <c r="JRA62" s="1"/>
      <c r="JRC62" s="1"/>
      <c r="JRE62" s="1"/>
      <c r="JRG62" s="1"/>
      <c r="JRI62" s="1"/>
      <c r="JRK62" s="1"/>
      <c r="JRM62" s="1"/>
      <c r="JRO62" s="1"/>
      <c r="JRQ62" s="1"/>
      <c r="JRS62" s="1"/>
      <c r="JRU62" s="1"/>
      <c r="JRW62" s="1"/>
      <c r="JRY62" s="1"/>
      <c r="JSA62" s="1"/>
      <c r="JSC62" s="1"/>
      <c r="JSE62" s="1"/>
      <c r="JSG62" s="1"/>
      <c r="JSI62" s="1"/>
      <c r="JSK62" s="1"/>
      <c r="JSM62" s="1"/>
      <c r="JSO62" s="1"/>
      <c r="JSQ62" s="1"/>
      <c r="JSS62" s="1"/>
      <c r="JSU62" s="1"/>
      <c r="JSW62" s="1"/>
      <c r="JSY62" s="1"/>
      <c r="JTA62" s="1"/>
      <c r="JTC62" s="1"/>
      <c r="JTE62" s="1"/>
      <c r="JTG62" s="1"/>
      <c r="JTI62" s="1"/>
      <c r="JTK62" s="1"/>
      <c r="JTM62" s="1"/>
      <c r="JTO62" s="1"/>
      <c r="JTQ62" s="1"/>
      <c r="JTS62" s="1"/>
      <c r="JTU62" s="1"/>
      <c r="JTW62" s="1"/>
      <c r="JTY62" s="1"/>
      <c r="JUA62" s="1"/>
      <c r="JUC62" s="1"/>
      <c r="JUE62" s="1"/>
      <c r="JUG62" s="1"/>
      <c r="JUI62" s="1"/>
      <c r="JUK62" s="1"/>
      <c r="JUM62" s="1"/>
      <c r="JUO62" s="1"/>
      <c r="JUQ62" s="1"/>
      <c r="JUS62" s="1"/>
      <c r="JUU62" s="1"/>
      <c r="JUW62" s="1"/>
      <c r="JUY62" s="1"/>
      <c r="JVA62" s="1"/>
      <c r="JVC62" s="1"/>
      <c r="JVE62" s="1"/>
      <c r="JVG62" s="1"/>
      <c r="JVI62" s="1"/>
      <c r="JVK62" s="1"/>
      <c r="JVM62" s="1"/>
      <c r="JVO62" s="1"/>
      <c r="JVQ62" s="1"/>
      <c r="JVS62" s="1"/>
      <c r="JVU62" s="1"/>
      <c r="JVW62" s="1"/>
      <c r="JVY62" s="1"/>
      <c r="JWA62" s="1"/>
      <c r="JWC62" s="1"/>
      <c r="JWE62" s="1"/>
      <c r="JWG62" s="1"/>
      <c r="JWI62" s="1"/>
      <c r="JWK62" s="1"/>
      <c r="JWM62" s="1"/>
      <c r="JWO62" s="1"/>
      <c r="JWQ62" s="1"/>
      <c r="JWS62" s="1"/>
      <c r="JWU62" s="1"/>
      <c r="JWW62" s="1"/>
      <c r="JWY62" s="1"/>
      <c r="JXA62" s="1"/>
      <c r="JXC62" s="1"/>
      <c r="JXE62" s="1"/>
      <c r="JXG62" s="1"/>
      <c r="JXI62" s="1"/>
      <c r="JXK62" s="1"/>
      <c r="JXM62" s="1"/>
      <c r="JXO62" s="1"/>
      <c r="JXQ62" s="1"/>
      <c r="JXS62" s="1"/>
      <c r="JXU62" s="1"/>
      <c r="JXW62" s="1"/>
      <c r="JXY62" s="1"/>
      <c r="JYA62" s="1"/>
      <c r="JYC62" s="1"/>
      <c r="JYE62" s="1"/>
      <c r="JYG62" s="1"/>
      <c r="JYI62" s="1"/>
      <c r="JYK62" s="1"/>
      <c r="JYM62" s="1"/>
      <c r="JYO62" s="1"/>
      <c r="JYQ62" s="1"/>
      <c r="JYS62" s="1"/>
      <c r="JYU62" s="1"/>
      <c r="JYW62" s="1"/>
      <c r="JYY62" s="1"/>
      <c r="JZA62" s="1"/>
      <c r="JZC62" s="1"/>
      <c r="JZE62" s="1"/>
      <c r="JZG62" s="1"/>
      <c r="JZI62" s="1"/>
      <c r="JZK62" s="1"/>
      <c r="JZM62" s="1"/>
      <c r="JZO62" s="1"/>
      <c r="JZQ62" s="1"/>
      <c r="JZS62" s="1"/>
      <c r="JZU62" s="1"/>
      <c r="JZW62" s="1"/>
      <c r="JZY62" s="1"/>
      <c r="KAA62" s="1"/>
      <c r="KAC62" s="1"/>
      <c r="KAE62" s="1"/>
      <c r="KAG62" s="1"/>
      <c r="KAI62" s="1"/>
      <c r="KAK62" s="1"/>
      <c r="KAM62" s="1"/>
      <c r="KAO62" s="1"/>
      <c r="KAQ62" s="1"/>
      <c r="KAS62" s="1"/>
      <c r="KAU62" s="1"/>
      <c r="KAW62" s="1"/>
      <c r="KAY62" s="1"/>
      <c r="KBA62" s="1"/>
      <c r="KBC62" s="1"/>
      <c r="KBE62" s="1"/>
      <c r="KBG62" s="1"/>
      <c r="KBI62" s="1"/>
      <c r="KBK62" s="1"/>
      <c r="KBM62" s="1"/>
      <c r="KBO62" s="1"/>
      <c r="KBQ62" s="1"/>
      <c r="KBS62" s="1"/>
      <c r="KBU62" s="1"/>
      <c r="KBW62" s="1"/>
      <c r="KBY62" s="1"/>
      <c r="KCA62" s="1"/>
      <c r="KCC62" s="1"/>
      <c r="KCE62" s="1"/>
      <c r="KCG62" s="1"/>
      <c r="KCI62" s="1"/>
      <c r="KCK62" s="1"/>
      <c r="KCM62" s="1"/>
      <c r="KCO62" s="1"/>
      <c r="KCQ62" s="1"/>
      <c r="KCS62" s="1"/>
      <c r="KCU62" s="1"/>
      <c r="KCW62" s="1"/>
      <c r="KCY62" s="1"/>
      <c r="KDA62" s="1"/>
      <c r="KDC62" s="1"/>
      <c r="KDE62" s="1"/>
      <c r="KDG62" s="1"/>
      <c r="KDI62" s="1"/>
      <c r="KDK62" s="1"/>
      <c r="KDM62" s="1"/>
      <c r="KDO62" s="1"/>
      <c r="KDQ62" s="1"/>
      <c r="KDS62" s="1"/>
      <c r="KDU62" s="1"/>
      <c r="KDW62" s="1"/>
      <c r="KDY62" s="1"/>
      <c r="KEA62" s="1"/>
      <c r="KEC62" s="1"/>
      <c r="KEE62" s="1"/>
      <c r="KEG62" s="1"/>
      <c r="KEI62" s="1"/>
      <c r="KEK62" s="1"/>
      <c r="KEM62" s="1"/>
      <c r="KEO62" s="1"/>
      <c r="KEQ62" s="1"/>
      <c r="KES62" s="1"/>
      <c r="KEU62" s="1"/>
      <c r="KEW62" s="1"/>
      <c r="KEY62" s="1"/>
      <c r="KFA62" s="1"/>
      <c r="KFC62" s="1"/>
      <c r="KFE62" s="1"/>
      <c r="KFG62" s="1"/>
      <c r="KFI62" s="1"/>
      <c r="KFK62" s="1"/>
      <c r="KFM62" s="1"/>
      <c r="KFO62" s="1"/>
      <c r="KFQ62" s="1"/>
      <c r="KFS62" s="1"/>
      <c r="KFU62" s="1"/>
      <c r="KFW62" s="1"/>
      <c r="KFY62" s="1"/>
      <c r="KGA62" s="1"/>
      <c r="KGC62" s="1"/>
      <c r="KGE62" s="1"/>
      <c r="KGG62" s="1"/>
      <c r="KGI62" s="1"/>
      <c r="KGK62" s="1"/>
      <c r="KGM62" s="1"/>
      <c r="KGO62" s="1"/>
      <c r="KGQ62" s="1"/>
      <c r="KGS62" s="1"/>
      <c r="KGU62" s="1"/>
      <c r="KGW62" s="1"/>
      <c r="KGY62" s="1"/>
      <c r="KHA62" s="1"/>
      <c r="KHC62" s="1"/>
      <c r="KHE62" s="1"/>
      <c r="KHG62" s="1"/>
      <c r="KHI62" s="1"/>
      <c r="KHK62" s="1"/>
      <c r="KHM62" s="1"/>
      <c r="KHO62" s="1"/>
      <c r="KHQ62" s="1"/>
      <c r="KHS62" s="1"/>
      <c r="KHU62" s="1"/>
      <c r="KHW62" s="1"/>
      <c r="KHY62" s="1"/>
      <c r="KIA62" s="1"/>
      <c r="KIC62" s="1"/>
      <c r="KIE62" s="1"/>
      <c r="KIG62" s="1"/>
      <c r="KII62" s="1"/>
      <c r="KIK62" s="1"/>
      <c r="KIM62" s="1"/>
      <c r="KIO62" s="1"/>
      <c r="KIQ62" s="1"/>
      <c r="KIS62" s="1"/>
      <c r="KIU62" s="1"/>
      <c r="KIW62" s="1"/>
      <c r="KIY62" s="1"/>
      <c r="KJA62" s="1"/>
      <c r="KJC62" s="1"/>
      <c r="KJE62" s="1"/>
      <c r="KJG62" s="1"/>
      <c r="KJI62" s="1"/>
      <c r="KJK62" s="1"/>
      <c r="KJM62" s="1"/>
      <c r="KJO62" s="1"/>
      <c r="KJQ62" s="1"/>
      <c r="KJS62" s="1"/>
      <c r="KJU62" s="1"/>
      <c r="KJW62" s="1"/>
      <c r="KJY62" s="1"/>
      <c r="KKA62" s="1"/>
      <c r="KKC62" s="1"/>
      <c r="KKE62" s="1"/>
      <c r="KKG62" s="1"/>
      <c r="KKI62" s="1"/>
      <c r="KKK62" s="1"/>
      <c r="KKM62" s="1"/>
      <c r="KKO62" s="1"/>
      <c r="KKQ62" s="1"/>
      <c r="KKS62" s="1"/>
      <c r="KKU62" s="1"/>
      <c r="KKW62" s="1"/>
      <c r="KKY62" s="1"/>
      <c r="KLA62" s="1"/>
      <c r="KLC62" s="1"/>
      <c r="KLE62" s="1"/>
      <c r="KLG62" s="1"/>
      <c r="KLI62" s="1"/>
      <c r="KLK62" s="1"/>
      <c r="KLM62" s="1"/>
      <c r="KLO62" s="1"/>
      <c r="KLQ62" s="1"/>
      <c r="KLS62" s="1"/>
      <c r="KLU62" s="1"/>
      <c r="KLW62" s="1"/>
      <c r="KLY62" s="1"/>
      <c r="KMA62" s="1"/>
      <c r="KMC62" s="1"/>
      <c r="KME62" s="1"/>
      <c r="KMG62" s="1"/>
      <c r="KMI62" s="1"/>
      <c r="KMK62" s="1"/>
      <c r="KMM62" s="1"/>
      <c r="KMO62" s="1"/>
      <c r="KMQ62" s="1"/>
      <c r="KMS62" s="1"/>
      <c r="KMU62" s="1"/>
      <c r="KMW62" s="1"/>
      <c r="KMY62" s="1"/>
      <c r="KNA62" s="1"/>
      <c r="KNC62" s="1"/>
      <c r="KNE62" s="1"/>
      <c r="KNG62" s="1"/>
      <c r="KNI62" s="1"/>
      <c r="KNK62" s="1"/>
      <c r="KNM62" s="1"/>
      <c r="KNO62" s="1"/>
      <c r="KNQ62" s="1"/>
      <c r="KNS62" s="1"/>
      <c r="KNU62" s="1"/>
      <c r="KNW62" s="1"/>
      <c r="KNY62" s="1"/>
      <c r="KOA62" s="1"/>
      <c r="KOC62" s="1"/>
      <c r="KOE62" s="1"/>
      <c r="KOG62" s="1"/>
      <c r="KOI62" s="1"/>
      <c r="KOK62" s="1"/>
      <c r="KOM62" s="1"/>
      <c r="KOO62" s="1"/>
      <c r="KOQ62" s="1"/>
      <c r="KOS62" s="1"/>
      <c r="KOU62" s="1"/>
      <c r="KOW62" s="1"/>
      <c r="KOY62" s="1"/>
      <c r="KPA62" s="1"/>
      <c r="KPC62" s="1"/>
      <c r="KPE62" s="1"/>
      <c r="KPG62" s="1"/>
      <c r="KPI62" s="1"/>
      <c r="KPK62" s="1"/>
      <c r="KPM62" s="1"/>
      <c r="KPO62" s="1"/>
      <c r="KPQ62" s="1"/>
      <c r="KPS62" s="1"/>
      <c r="KPU62" s="1"/>
      <c r="KPW62" s="1"/>
      <c r="KPY62" s="1"/>
      <c r="KQA62" s="1"/>
      <c r="KQC62" s="1"/>
      <c r="KQE62" s="1"/>
      <c r="KQG62" s="1"/>
      <c r="KQI62" s="1"/>
      <c r="KQK62" s="1"/>
      <c r="KQM62" s="1"/>
      <c r="KQO62" s="1"/>
      <c r="KQQ62" s="1"/>
      <c r="KQS62" s="1"/>
      <c r="KQU62" s="1"/>
      <c r="KQW62" s="1"/>
      <c r="KQY62" s="1"/>
      <c r="KRA62" s="1"/>
      <c r="KRC62" s="1"/>
      <c r="KRE62" s="1"/>
      <c r="KRG62" s="1"/>
      <c r="KRI62" s="1"/>
      <c r="KRK62" s="1"/>
      <c r="KRM62" s="1"/>
      <c r="KRO62" s="1"/>
      <c r="KRQ62" s="1"/>
      <c r="KRS62" s="1"/>
      <c r="KRU62" s="1"/>
      <c r="KRW62" s="1"/>
      <c r="KRY62" s="1"/>
      <c r="KSA62" s="1"/>
      <c r="KSC62" s="1"/>
      <c r="KSE62" s="1"/>
      <c r="KSG62" s="1"/>
      <c r="KSI62" s="1"/>
      <c r="KSK62" s="1"/>
      <c r="KSM62" s="1"/>
      <c r="KSO62" s="1"/>
      <c r="KSQ62" s="1"/>
      <c r="KSS62" s="1"/>
      <c r="KSU62" s="1"/>
      <c r="KSW62" s="1"/>
      <c r="KSY62" s="1"/>
      <c r="KTA62" s="1"/>
      <c r="KTC62" s="1"/>
      <c r="KTE62" s="1"/>
      <c r="KTG62" s="1"/>
      <c r="KTI62" s="1"/>
      <c r="KTK62" s="1"/>
      <c r="KTM62" s="1"/>
      <c r="KTO62" s="1"/>
      <c r="KTQ62" s="1"/>
      <c r="KTS62" s="1"/>
      <c r="KTU62" s="1"/>
      <c r="KTW62" s="1"/>
      <c r="KTY62" s="1"/>
      <c r="KUA62" s="1"/>
      <c r="KUC62" s="1"/>
      <c r="KUE62" s="1"/>
      <c r="KUG62" s="1"/>
      <c r="KUI62" s="1"/>
      <c r="KUK62" s="1"/>
      <c r="KUM62" s="1"/>
      <c r="KUO62" s="1"/>
      <c r="KUQ62" s="1"/>
      <c r="KUS62" s="1"/>
      <c r="KUU62" s="1"/>
      <c r="KUW62" s="1"/>
      <c r="KUY62" s="1"/>
      <c r="KVA62" s="1"/>
      <c r="KVC62" s="1"/>
      <c r="KVE62" s="1"/>
      <c r="KVG62" s="1"/>
      <c r="KVI62" s="1"/>
      <c r="KVK62" s="1"/>
      <c r="KVM62" s="1"/>
      <c r="KVO62" s="1"/>
      <c r="KVQ62" s="1"/>
      <c r="KVS62" s="1"/>
      <c r="KVU62" s="1"/>
      <c r="KVW62" s="1"/>
      <c r="KVY62" s="1"/>
      <c r="KWA62" s="1"/>
      <c r="KWC62" s="1"/>
      <c r="KWE62" s="1"/>
      <c r="KWG62" s="1"/>
      <c r="KWI62" s="1"/>
      <c r="KWK62" s="1"/>
      <c r="KWM62" s="1"/>
      <c r="KWO62" s="1"/>
      <c r="KWQ62" s="1"/>
      <c r="KWS62" s="1"/>
      <c r="KWU62" s="1"/>
      <c r="KWW62" s="1"/>
      <c r="KWY62" s="1"/>
      <c r="KXA62" s="1"/>
      <c r="KXC62" s="1"/>
      <c r="KXE62" s="1"/>
      <c r="KXG62" s="1"/>
      <c r="KXI62" s="1"/>
      <c r="KXK62" s="1"/>
      <c r="KXM62" s="1"/>
      <c r="KXO62" s="1"/>
      <c r="KXQ62" s="1"/>
      <c r="KXS62" s="1"/>
      <c r="KXU62" s="1"/>
      <c r="KXW62" s="1"/>
      <c r="KXY62" s="1"/>
      <c r="KYA62" s="1"/>
      <c r="KYC62" s="1"/>
      <c r="KYE62" s="1"/>
      <c r="KYG62" s="1"/>
      <c r="KYI62" s="1"/>
      <c r="KYK62" s="1"/>
      <c r="KYM62" s="1"/>
      <c r="KYO62" s="1"/>
      <c r="KYQ62" s="1"/>
      <c r="KYS62" s="1"/>
      <c r="KYU62" s="1"/>
      <c r="KYW62" s="1"/>
      <c r="KYY62" s="1"/>
      <c r="KZA62" s="1"/>
      <c r="KZC62" s="1"/>
      <c r="KZE62" s="1"/>
      <c r="KZG62" s="1"/>
      <c r="KZI62" s="1"/>
      <c r="KZK62" s="1"/>
      <c r="KZM62" s="1"/>
      <c r="KZO62" s="1"/>
      <c r="KZQ62" s="1"/>
      <c r="KZS62" s="1"/>
      <c r="KZU62" s="1"/>
      <c r="KZW62" s="1"/>
      <c r="KZY62" s="1"/>
      <c r="LAA62" s="1"/>
      <c r="LAC62" s="1"/>
      <c r="LAE62" s="1"/>
      <c r="LAG62" s="1"/>
      <c r="LAI62" s="1"/>
      <c r="LAK62" s="1"/>
      <c r="LAM62" s="1"/>
      <c r="LAO62" s="1"/>
      <c r="LAQ62" s="1"/>
      <c r="LAS62" s="1"/>
      <c r="LAU62" s="1"/>
      <c r="LAW62" s="1"/>
      <c r="LAY62" s="1"/>
      <c r="LBA62" s="1"/>
      <c r="LBC62" s="1"/>
      <c r="LBE62" s="1"/>
      <c r="LBG62" s="1"/>
      <c r="LBI62" s="1"/>
      <c r="LBK62" s="1"/>
      <c r="LBM62" s="1"/>
      <c r="LBO62" s="1"/>
      <c r="LBQ62" s="1"/>
      <c r="LBS62" s="1"/>
      <c r="LBU62" s="1"/>
      <c r="LBW62" s="1"/>
      <c r="LBY62" s="1"/>
      <c r="LCA62" s="1"/>
      <c r="LCC62" s="1"/>
      <c r="LCE62" s="1"/>
      <c r="LCG62" s="1"/>
      <c r="LCI62" s="1"/>
      <c r="LCK62" s="1"/>
      <c r="LCM62" s="1"/>
      <c r="LCO62" s="1"/>
      <c r="LCQ62" s="1"/>
      <c r="LCS62" s="1"/>
      <c r="LCU62" s="1"/>
      <c r="LCW62" s="1"/>
      <c r="LCY62" s="1"/>
      <c r="LDA62" s="1"/>
      <c r="LDC62" s="1"/>
      <c r="LDE62" s="1"/>
      <c r="LDG62" s="1"/>
      <c r="LDI62" s="1"/>
      <c r="LDK62" s="1"/>
      <c r="LDM62" s="1"/>
      <c r="LDO62" s="1"/>
      <c r="LDQ62" s="1"/>
      <c r="LDS62" s="1"/>
      <c r="LDU62" s="1"/>
      <c r="LDW62" s="1"/>
      <c r="LDY62" s="1"/>
      <c r="LEA62" s="1"/>
      <c r="LEC62" s="1"/>
      <c r="LEE62" s="1"/>
      <c r="LEG62" s="1"/>
      <c r="LEI62" s="1"/>
      <c r="LEK62" s="1"/>
      <c r="LEM62" s="1"/>
      <c r="LEO62" s="1"/>
      <c r="LEQ62" s="1"/>
      <c r="LES62" s="1"/>
      <c r="LEU62" s="1"/>
      <c r="LEW62" s="1"/>
      <c r="LEY62" s="1"/>
      <c r="LFA62" s="1"/>
      <c r="LFC62" s="1"/>
      <c r="LFE62" s="1"/>
      <c r="LFG62" s="1"/>
      <c r="LFI62" s="1"/>
      <c r="LFK62" s="1"/>
      <c r="LFM62" s="1"/>
      <c r="LFO62" s="1"/>
      <c r="LFQ62" s="1"/>
      <c r="LFS62" s="1"/>
      <c r="LFU62" s="1"/>
      <c r="LFW62" s="1"/>
      <c r="LFY62" s="1"/>
      <c r="LGA62" s="1"/>
      <c r="LGC62" s="1"/>
      <c r="LGE62" s="1"/>
      <c r="LGG62" s="1"/>
      <c r="LGI62" s="1"/>
      <c r="LGK62" s="1"/>
      <c r="LGM62" s="1"/>
      <c r="LGO62" s="1"/>
      <c r="LGQ62" s="1"/>
      <c r="LGS62" s="1"/>
      <c r="LGU62" s="1"/>
      <c r="LGW62" s="1"/>
      <c r="LGY62" s="1"/>
      <c r="LHA62" s="1"/>
      <c r="LHC62" s="1"/>
      <c r="LHE62" s="1"/>
      <c r="LHG62" s="1"/>
      <c r="LHI62" s="1"/>
      <c r="LHK62" s="1"/>
      <c r="LHM62" s="1"/>
      <c r="LHO62" s="1"/>
      <c r="LHQ62" s="1"/>
      <c r="LHS62" s="1"/>
      <c r="LHU62" s="1"/>
      <c r="LHW62" s="1"/>
      <c r="LHY62" s="1"/>
      <c r="LIA62" s="1"/>
      <c r="LIC62" s="1"/>
      <c r="LIE62" s="1"/>
      <c r="LIG62" s="1"/>
      <c r="LII62" s="1"/>
      <c r="LIK62" s="1"/>
      <c r="LIM62" s="1"/>
      <c r="LIO62" s="1"/>
      <c r="LIQ62" s="1"/>
      <c r="LIS62" s="1"/>
      <c r="LIU62" s="1"/>
      <c r="LIW62" s="1"/>
      <c r="LIY62" s="1"/>
      <c r="LJA62" s="1"/>
      <c r="LJC62" s="1"/>
      <c r="LJE62" s="1"/>
      <c r="LJG62" s="1"/>
      <c r="LJI62" s="1"/>
      <c r="LJK62" s="1"/>
      <c r="LJM62" s="1"/>
      <c r="LJO62" s="1"/>
      <c r="LJQ62" s="1"/>
      <c r="LJS62" s="1"/>
      <c r="LJU62" s="1"/>
      <c r="LJW62" s="1"/>
      <c r="LJY62" s="1"/>
      <c r="LKA62" s="1"/>
      <c r="LKC62" s="1"/>
      <c r="LKE62" s="1"/>
      <c r="LKG62" s="1"/>
      <c r="LKI62" s="1"/>
      <c r="LKK62" s="1"/>
      <c r="LKM62" s="1"/>
      <c r="LKO62" s="1"/>
      <c r="LKQ62" s="1"/>
      <c r="LKS62" s="1"/>
      <c r="LKU62" s="1"/>
      <c r="LKW62" s="1"/>
      <c r="LKY62" s="1"/>
      <c r="LLA62" s="1"/>
      <c r="LLC62" s="1"/>
      <c r="LLE62" s="1"/>
      <c r="LLG62" s="1"/>
      <c r="LLI62" s="1"/>
      <c r="LLK62" s="1"/>
      <c r="LLM62" s="1"/>
      <c r="LLO62" s="1"/>
      <c r="LLQ62" s="1"/>
      <c r="LLS62" s="1"/>
      <c r="LLU62" s="1"/>
      <c r="LLW62" s="1"/>
      <c r="LLY62" s="1"/>
      <c r="LMA62" s="1"/>
      <c r="LMC62" s="1"/>
      <c r="LME62" s="1"/>
      <c r="LMG62" s="1"/>
      <c r="LMI62" s="1"/>
      <c r="LMK62" s="1"/>
      <c r="LMM62" s="1"/>
      <c r="LMO62" s="1"/>
      <c r="LMQ62" s="1"/>
      <c r="LMS62" s="1"/>
      <c r="LMU62" s="1"/>
      <c r="LMW62" s="1"/>
      <c r="LMY62" s="1"/>
      <c r="LNA62" s="1"/>
      <c r="LNC62" s="1"/>
      <c r="LNE62" s="1"/>
      <c r="LNG62" s="1"/>
      <c r="LNI62" s="1"/>
      <c r="LNK62" s="1"/>
      <c r="LNM62" s="1"/>
      <c r="LNO62" s="1"/>
      <c r="LNQ62" s="1"/>
      <c r="LNS62" s="1"/>
      <c r="LNU62" s="1"/>
      <c r="LNW62" s="1"/>
      <c r="LNY62" s="1"/>
      <c r="LOA62" s="1"/>
      <c r="LOC62" s="1"/>
      <c r="LOE62" s="1"/>
      <c r="LOG62" s="1"/>
      <c r="LOI62" s="1"/>
      <c r="LOK62" s="1"/>
      <c r="LOM62" s="1"/>
      <c r="LOO62" s="1"/>
      <c r="LOQ62" s="1"/>
      <c r="LOS62" s="1"/>
      <c r="LOU62" s="1"/>
      <c r="LOW62" s="1"/>
      <c r="LOY62" s="1"/>
      <c r="LPA62" s="1"/>
      <c r="LPC62" s="1"/>
      <c r="LPE62" s="1"/>
      <c r="LPG62" s="1"/>
      <c r="LPI62" s="1"/>
      <c r="LPK62" s="1"/>
      <c r="LPM62" s="1"/>
      <c r="LPO62" s="1"/>
      <c r="LPQ62" s="1"/>
      <c r="LPS62" s="1"/>
      <c r="LPU62" s="1"/>
      <c r="LPW62" s="1"/>
      <c r="LPY62" s="1"/>
      <c r="LQA62" s="1"/>
      <c r="LQC62" s="1"/>
      <c r="LQE62" s="1"/>
      <c r="LQG62" s="1"/>
      <c r="LQI62" s="1"/>
      <c r="LQK62" s="1"/>
      <c r="LQM62" s="1"/>
      <c r="LQO62" s="1"/>
      <c r="LQQ62" s="1"/>
      <c r="LQS62" s="1"/>
      <c r="LQU62" s="1"/>
      <c r="LQW62" s="1"/>
      <c r="LQY62" s="1"/>
      <c r="LRA62" s="1"/>
      <c r="LRC62" s="1"/>
      <c r="LRE62" s="1"/>
      <c r="LRG62" s="1"/>
      <c r="LRI62" s="1"/>
      <c r="LRK62" s="1"/>
      <c r="LRM62" s="1"/>
      <c r="LRO62" s="1"/>
      <c r="LRQ62" s="1"/>
      <c r="LRS62" s="1"/>
      <c r="LRU62" s="1"/>
      <c r="LRW62" s="1"/>
      <c r="LRY62" s="1"/>
      <c r="LSA62" s="1"/>
      <c r="LSC62" s="1"/>
      <c r="LSE62" s="1"/>
      <c r="LSG62" s="1"/>
      <c r="LSI62" s="1"/>
      <c r="LSK62" s="1"/>
      <c r="LSM62" s="1"/>
      <c r="LSO62" s="1"/>
      <c r="LSQ62" s="1"/>
      <c r="LSS62" s="1"/>
      <c r="LSU62" s="1"/>
      <c r="LSW62" s="1"/>
      <c r="LSY62" s="1"/>
      <c r="LTA62" s="1"/>
      <c r="LTC62" s="1"/>
      <c r="LTE62" s="1"/>
      <c r="LTG62" s="1"/>
      <c r="LTI62" s="1"/>
      <c r="LTK62" s="1"/>
      <c r="LTM62" s="1"/>
      <c r="LTO62" s="1"/>
      <c r="LTQ62" s="1"/>
      <c r="LTS62" s="1"/>
      <c r="LTU62" s="1"/>
      <c r="LTW62" s="1"/>
      <c r="LTY62" s="1"/>
      <c r="LUA62" s="1"/>
      <c r="LUC62" s="1"/>
      <c r="LUE62" s="1"/>
      <c r="LUG62" s="1"/>
      <c r="LUI62" s="1"/>
      <c r="LUK62" s="1"/>
      <c r="LUM62" s="1"/>
      <c r="LUO62" s="1"/>
      <c r="LUQ62" s="1"/>
      <c r="LUS62" s="1"/>
      <c r="LUU62" s="1"/>
      <c r="LUW62" s="1"/>
      <c r="LUY62" s="1"/>
      <c r="LVA62" s="1"/>
      <c r="LVC62" s="1"/>
      <c r="LVE62" s="1"/>
      <c r="LVG62" s="1"/>
      <c r="LVI62" s="1"/>
      <c r="LVK62" s="1"/>
      <c r="LVM62" s="1"/>
      <c r="LVO62" s="1"/>
      <c r="LVQ62" s="1"/>
      <c r="LVS62" s="1"/>
      <c r="LVU62" s="1"/>
      <c r="LVW62" s="1"/>
      <c r="LVY62" s="1"/>
      <c r="LWA62" s="1"/>
      <c r="LWC62" s="1"/>
      <c r="LWE62" s="1"/>
      <c r="LWG62" s="1"/>
      <c r="LWI62" s="1"/>
      <c r="LWK62" s="1"/>
      <c r="LWM62" s="1"/>
      <c r="LWO62" s="1"/>
      <c r="LWQ62" s="1"/>
      <c r="LWS62" s="1"/>
      <c r="LWU62" s="1"/>
      <c r="LWW62" s="1"/>
      <c r="LWY62" s="1"/>
      <c r="LXA62" s="1"/>
      <c r="LXC62" s="1"/>
      <c r="LXE62" s="1"/>
      <c r="LXG62" s="1"/>
      <c r="LXI62" s="1"/>
      <c r="LXK62" s="1"/>
      <c r="LXM62" s="1"/>
      <c r="LXO62" s="1"/>
      <c r="LXQ62" s="1"/>
      <c r="LXS62" s="1"/>
      <c r="LXU62" s="1"/>
      <c r="LXW62" s="1"/>
      <c r="LXY62" s="1"/>
      <c r="LYA62" s="1"/>
      <c r="LYC62" s="1"/>
      <c r="LYE62" s="1"/>
      <c r="LYG62" s="1"/>
      <c r="LYI62" s="1"/>
      <c r="LYK62" s="1"/>
      <c r="LYM62" s="1"/>
      <c r="LYO62" s="1"/>
      <c r="LYQ62" s="1"/>
      <c r="LYS62" s="1"/>
      <c r="LYU62" s="1"/>
      <c r="LYW62" s="1"/>
      <c r="LYY62" s="1"/>
      <c r="LZA62" s="1"/>
      <c r="LZC62" s="1"/>
      <c r="LZE62" s="1"/>
      <c r="LZG62" s="1"/>
      <c r="LZI62" s="1"/>
      <c r="LZK62" s="1"/>
      <c r="LZM62" s="1"/>
      <c r="LZO62" s="1"/>
      <c r="LZQ62" s="1"/>
      <c r="LZS62" s="1"/>
      <c r="LZU62" s="1"/>
      <c r="LZW62" s="1"/>
      <c r="LZY62" s="1"/>
      <c r="MAA62" s="1"/>
      <c r="MAC62" s="1"/>
      <c r="MAE62" s="1"/>
      <c r="MAG62" s="1"/>
      <c r="MAI62" s="1"/>
      <c r="MAK62" s="1"/>
      <c r="MAM62" s="1"/>
      <c r="MAO62" s="1"/>
      <c r="MAQ62" s="1"/>
      <c r="MAS62" s="1"/>
      <c r="MAU62" s="1"/>
      <c r="MAW62" s="1"/>
      <c r="MAY62" s="1"/>
      <c r="MBA62" s="1"/>
      <c r="MBC62" s="1"/>
      <c r="MBE62" s="1"/>
      <c r="MBG62" s="1"/>
      <c r="MBI62" s="1"/>
      <c r="MBK62" s="1"/>
      <c r="MBM62" s="1"/>
      <c r="MBO62" s="1"/>
      <c r="MBQ62" s="1"/>
      <c r="MBS62" s="1"/>
      <c r="MBU62" s="1"/>
      <c r="MBW62" s="1"/>
      <c r="MBY62" s="1"/>
      <c r="MCA62" s="1"/>
      <c r="MCC62" s="1"/>
      <c r="MCE62" s="1"/>
      <c r="MCG62" s="1"/>
      <c r="MCI62" s="1"/>
      <c r="MCK62" s="1"/>
      <c r="MCM62" s="1"/>
      <c r="MCO62" s="1"/>
      <c r="MCQ62" s="1"/>
      <c r="MCS62" s="1"/>
      <c r="MCU62" s="1"/>
      <c r="MCW62" s="1"/>
      <c r="MCY62" s="1"/>
      <c r="MDA62" s="1"/>
      <c r="MDC62" s="1"/>
      <c r="MDE62" s="1"/>
      <c r="MDG62" s="1"/>
      <c r="MDI62" s="1"/>
      <c r="MDK62" s="1"/>
      <c r="MDM62" s="1"/>
      <c r="MDO62" s="1"/>
      <c r="MDQ62" s="1"/>
      <c r="MDS62" s="1"/>
      <c r="MDU62" s="1"/>
      <c r="MDW62" s="1"/>
      <c r="MDY62" s="1"/>
      <c r="MEA62" s="1"/>
      <c r="MEC62" s="1"/>
      <c r="MEE62" s="1"/>
      <c r="MEG62" s="1"/>
      <c r="MEI62" s="1"/>
      <c r="MEK62" s="1"/>
      <c r="MEM62" s="1"/>
      <c r="MEO62" s="1"/>
      <c r="MEQ62" s="1"/>
      <c r="MES62" s="1"/>
      <c r="MEU62" s="1"/>
      <c r="MEW62" s="1"/>
      <c r="MEY62" s="1"/>
      <c r="MFA62" s="1"/>
      <c r="MFC62" s="1"/>
      <c r="MFE62" s="1"/>
      <c r="MFG62" s="1"/>
      <c r="MFI62" s="1"/>
      <c r="MFK62" s="1"/>
      <c r="MFM62" s="1"/>
      <c r="MFO62" s="1"/>
      <c r="MFQ62" s="1"/>
      <c r="MFS62" s="1"/>
      <c r="MFU62" s="1"/>
      <c r="MFW62" s="1"/>
      <c r="MFY62" s="1"/>
      <c r="MGA62" s="1"/>
      <c r="MGC62" s="1"/>
      <c r="MGE62" s="1"/>
      <c r="MGG62" s="1"/>
      <c r="MGI62" s="1"/>
      <c r="MGK62" s="1"/>
      <c r="MGM62" s="1"/>
      <c r="MGO62" s="1"/>
      <c r="MGQ62" s="1"/>
      <c r="MGS62" s="1"/>
      <c r="MGU62" s="1"/>
      <c r="MGW62" s="1"/>
      <c r="MGY62" s="1"/>
      <c r="MHA62" s="1"/>
      <c r="MHC62" s="1"/>
      <c r="MHE62" s="1"/>
      <c r="MHG62" s="1"/>
      <c r="MHI62" s="1"/>
      <c r="MHK62" s="1"/>
      <c r="MHM62" s="1"/>
      <c r="MHO62" s="1"/>
      <c r="MHQ62" s="1"/>
      <c r="MHS62" s="1"/>
      <c r="MHU62" s="1"/>
      <c r="MHW62" s="1"/>
      <c r="MHY62" s="1"/>
      <c r="MIA62" s="1"/>
      <c r="MIC62" s="1"/>
      <c r="MIE62" s="1"/>
      <c r="MIG62" s="1"/>
      <c r="MII62" s="1"/>
      <c r="MIK62" s="1"/>
      <c r="MIM62" s="1"/>
      <c r="MIO62" s="1"/>
      <c r="MIQ62" s="1"/>
      <c r="MIS62" s="1"/>
      <c r="MIU62" s="1"/>
      <c r="MIW62" s="1"/>
      <c r="MIY62" s="1"/>
      <c r="MJA62" s="1"/>
      <c r="MJC62" s="1"/>
      <c r="MJE62" s="1"/>
      <c r="MJG62" s="1"/>
      <c r="MJI62" s="1"/>
      <c r="MJK62" s="1"/>
      <c r="MJM62" s="1"/>
      <c r="MJO62" s="1"/>
      <c r="MJQ62" s="1"/>
      <c r="MJS62" s="1"/>
      <c r="MJU62" s="1"/>
      <c r="MJW62" s="1"/>
      <c r="MJY62" s="1"/>
      <c r="MKA62" s="1"/>
      <c r="MKC62" s="1"/>
      <c r="MKE62" s="1"/>
      <c r="MKG62" s="1"/>
      <c r="MKI62" s="1"/>
      <c r="MKK62" s="1"/>
      <c r="MKM62" s="1"/>
      <c r="MKO62" s="1"/>
      <c r="MKQ62" s="1"/>
      <c r="MKS62" s="1"/>
      <c r="MKU62" s="1"/>
      <c r="MKW62" s="1"/>
      <c r="MKY62" s="1"/>
      <c r="MLA62" s="1"/>
      <c r="MLC62" s="1"/>
      <c r="MLE62" s="1"/>
      <c r="MLG62" s="1"/>
      <c r="MLI62" s="1"/>
      <c r="MLK62" s="1"/>
      <c r="MLM62" s="1"/>
      <c r="MLO62" s="1"/>
      <c r="MLQ62" s="1"/>
      <c r="MLS62" s="1"/>
      <c r="MLU62" s="1"/>
      <c r="MLW62" s="1"/>
      <c r="MLY62" s="1"/>
      <c r="MMA62" s="1"/>
      <c r="MMC62" s="1"/>
      <c r="MME62" s="1"/>
      <c r="MMG62" s="1"/>
      <c r="MMI62" s="1"/>
      <c r="MMK62" s="1"/>
      <c r="MMM62" s="1"/>
      <c r="MMO62" s="1"/>
      <c r="MMQ62" s="1"/>
      <c r="MMS62" s="1"/>
      <c r="MMU62" s="1"/>
      <c r="MMW62" s="1"/>
      <c r="MMY62" s="1"/>
      <c r="MNA62" s="1"/>
      <c r="MNC62" s="1"/>
      <c r="MNE62" s="1"/>
      <c r="MNG62" s="1"/>
      <c r="MNI62" s="1"/>
      <c r="MNK62" s="1"/>
      <c r="MNM62" s="1"/>
      <c r="MNO62" s="1"/>
      <c r="MNQ62" s="1"/>
      <c r="MNS62" s="1"/>
      <c r="MNU62" s="1"/>
      <c r="MNW62" s="1"/>
      <c r="MNY62" s="1"/>
      <c r="MOA62" s="1"/>
      <c r="MOC62" s="1"/>
      <c r="MOE62" s="1"/>
      <c r="MOG62" s="1"/>
      <c r="MOI62" s="1"/>
      <c r="MOK62" s="1"/>
      <c r="MOM62" s="1"/>
      <c r="MOO62" s="1"/>
      <c r="MOQ62" s="1"/>
      <c r="MOS62" s="1"/>
      <c r="MOU62" s="1"/>
      <c r="MOW62" s="1"/>
      <c r="MOY62" s="1"/>
      <c r="MPA62" s="1"/>
      <c r="MPC62" s="1"/>
      <c r="MPE62" s="1"/>
      <c r="MPG62" s="1"/>
      <c r="MPI62" s="1"/>
      <c r="MPK62" s="1"/>
      <c r="MPM62" s="1"/>
      <c r="MPO62" s="1"/>
      <c r="MPQ62" s="1"/>
      <c r="MPS62" s="1"/>
      <c r="MPU62" s="1"/>
      <c r="MPW62" s="1"/>
      <c r="MPY62" s="1"/>
      <c r="MQA62" s="1"/>
      <c r="MQC62" s="1"/>
      <c r="MQE62" s="1"/>
      <c r="MQG62" s="1"/>
      <c r="MQI62" s="1"/>
      <c r="MQK62" s="1"/>
      <c r="MQM62" s="1"/>
      <c r="MQO62" s="1"/>
      <c r="MQQ62" s="1"/>
      <c r="MQS62" s="1"/>
      <c r="MQU62" s="1"/>
      <c r="MQW62" s="1"/>
      <c r="MQY62" s="1"/>
      <c r="MRA62" s="1"/>
      <c r="MRC62" s="1"/>
      <c r="MRE62" s="1"/>
      <c r="MRG62" s="1"/>
      <c r="MRI62" s="1"/>
      <c r="MRK62" s="1"/>
      <c r="MRM62" s="1"/>
      <c r="MRO62" s="1"/>
      <c r="MRQ62" s="1"/>
      <c r="MRS62" s="1"/>
      <c r="MRU62" s="1"/>
      <c r="MRW62" s="1"/>
      <c r="MRY62" s="1"/>
      <c r="MSA62" s="1"/>
      <c r="MSC62" s="1"/>
      <c r="MSE62" s="1"/>
      <c r="MSG62" s="1"/>
      <c r="MSI62" s="1"/>
      <c r="MSK62" s="1"/>
      <c r="MSM62" s="1"/>
      <c r="MSO62" s="1"/>
      <c r="MSQ62" s="1"/>
      <c r="MSS62" s="1"/>
      <c r="MSU62" s="1"/>
      <c r="MSW62" s="1"/>
      <c r="MSY62" s="1"/>
      <c r="MTA62" s="1"/>
      <c r="MTC62" s="1"/>
      <c r="MTE62" s="1"/>
      <c r="MTG62" s="1"/>
      <c r="MTI62" s="1"/>
      <c r="MTK62" s="1"/>
      <c r="MTM62" s="1"/>
      <c r="MTO62" s="1"/>
      <c r="MTQ62" s="1"/>
      <c r="MTS62" s="1"/>
      <c r="MTU62" s="1"/>
      <c r="MTW62" s="1"/>
      <c r="MTY62" s="1"/>
      <c r="MUA62" s="1"/>
      <c r="MUC62" s="1"/>
      <c r="MUE62" s="1"/>
      <c r="MUG62" s="1"/>
      <c r="MUI62" s="1"/>
      <c r="MUK62" s="1"/>
      <c r="MUM62" s="1"/>
      <c r="MUO62" s="1"/>
      <c r="MUQ62" s="1"/>
      <c r="MUS62" s="1"/>
      <c r="MUU62" s="1"/>
      <c r="MUW62" s="1"/>
      <c r="MUY62" s="1"/>
      <c r="MVA62" s="1"/>
      <c r="MVC62" s="1"/>
      <c r="MVE62" s="1"/>
      <c r="MVG62" s="1"/>
      <c r="MVI62" s="1"/>
      <c r="MVK62" s="1"/>
      <c r="MVM62" s="1"/>
      <c r="MVO62" s="1"/>
      <c r="MVQ62" s="1"/>
      <c r="MVS62" s="1"/>
      <c r="MVU62" s="1"/>
      <c r="MVW62" s="1"/>
      <c r="MVY62" s="1"/>
      <c r="MWA62" s="1"/>
      <c r="MWC62" s="1"/>
      <c r="MWE62" s="1"/>
      <c r="MWG62" s="1"/>
      <c r="MWI62" s="1"/>
      <c r="MWK62" s="1"/>
      <c r="MWM62" s="1"/>
      <c r="MWO62" s="1"/>
      <c r="MWQ62" s="1"/>
      <c r="MWS62" s="1"/>
      <c r="MWU62" s="1"/>
      <c r="MWW62" s="1"/>
      <c r="MWY62" s="1"/>
      <c r="MXA62" s="1"/>
      <c r="MXC62" s="1"/>
      <c r="MXE62" s="1"/>
      <c r="MXG62" s="1"/>
      <c r="MXI62" s="1"/>
      <c r="MXK62" s="1"/>
      <c r="MXM62" s="1"/>
      <c r="MXO62" s="1"/>
      <c r="MXQ62" s="1"/>
      <c r="MXS62" s="1"/>
      <c r="MXU62" s="1"/>
      <c r="MXW62" s="1"/>
      <c r="MXY62" s="1"/>
      <c r="MYA62" s="1"/>
      <c r="MYC62" s="1"/>
      <c r="MYE62" s="1"/>
      <c r="MYG62" s="1"/>
      <c r="MYI62" s="1"/>
      <c r="MYK62" s="1"/>
      <c r="MYM62" s="1"/>
      <c r="MYO62" s="1"/>
      <c r="MYQ62" s="1"/>
      <c r="MYS62" s="1"/>
      <c r="MYU62" s="1"/>
      <c r="MYW62" s="1"/>
      <c r="MYY62" s="1"/>
      <c r="MZA62" s="1"/>
      <c r="MZC62" s="1"/>
      <c r="MZE62" s="1"/>
      <c r="MZG62" s="1"/>
      <c r="MZI62" s="1"/>
      <c r="MZK62" s="1"/>
      <c r="MZM62" s="1"/>
      <c r="MZO62" s="1"/>
      <c r="MZQ62" s="1"/>
      <c r="MZS62" s="1"/>
      <c r="MZU62" s="1"/>
      <c r="MZW62" s="1"/>
      <c r="MZY62" s="1"/>
      <c r="NAA62" s="1"/>
      <c r="NAC62" s="1"/>
      <c r="NAE62" s="1"/>
      <c r="NAG62" s="1"/>
      <c r="NAI62" s="1"/>
      <c r="NAK62" s="1"/>
      <c r="NAM62" s="1"/>
      <c r="NAO62" s="1"/>
      <c r="NAQ62" s="1"/>
      <c r="NAS62" s="1"/>
      <c r="NAU62" s="1"/>
      <c r="NAW62" s="1"/>
      <c r="NAY62" s="1"/>
      <c r="NBA62" s="1"/>
      <c r="NBC62" s="1"/>
      <c r="NBE62" s="1"/>
      <c r="NBG62" s="1"/>
      <c r="NBI62" s="1"/>
      <c r="NBK62" s="1"/>
      <c r="NBM62" s="1"/>
      <c r="NBO62" s="1"/>
      <c r="NBQ62" s="1"/>
      <c r="NBS62" s="1"/>
      <c r="NBU62" s="1"/>
      <c r="NBW62" s="1"/>
      <c r="NBY62" s="1"/>
      <c r="NCA62" s="1"/>
      <c r="NCC62" s="1"/>
      <c r="NCE62" s="1"/>
      <c r="NCG62" s="1"/>
      <c r="NCI62" s="1"/>
      <c r="NCK62" s="1"/>
      <c r="NCM62" s="1"/>
      <c r="NCO62" s="1"/>
      <c r="NCQ62" s="1"/>
      <c r="NCS62" s="1"/>
      <c r="NCU62" s="1"/>
      <c r="NCW62" s="1"/>
      <c r="NCY62" s="1"/>
      <c r="NDA62" s="1"/>
      <c r="NDC62" s="1"/>
      <c r="NDE62" s="1"/>
      <c r="NDG62" s="1"/>
      <c r="NDI62" s="1"/>
      <c r="NDK62" s="1"/>
      <c r="NDM62" s="1"/>
      <c r="NDO62" s="1"/>
      <c r="NDQ62" s="1"/>
      <c r="NDS62" s="1"/>
      <c r="NDU62" s="1"/>
      <c r="NDW62" s="1"/>
      <c r="NDY62" s="1"/>
      <c r="NEA62" s="1"/>
      <c r="NEC62" s="1"/>
      <c r="NEE62" s="1"/>
      <c r="NEG62" s="1"/>
      <c r="NEI62" s="1"/>
      <c r="NEK62" s="1"/>
      <c r="NEM62" s="1"/>
      <c r="NEO62" s="1"/>
      <c r="NEQ62" s="1"/>
      <c r="NES62" s="1"/>
      <c r="NEU62" s="1"/>
      <c r="NEW62" s="1"/>
      <c r="NEY62" s="1"/>
      <c r="NFA62" s="1"/>
      <c r="NFC62" s="1"/>
      <c r="NFE62" s="1"/>
      <c r="NFG62" s="1"/>
      <c r="NFI62" s="1"/>
      <c r="NFK62" s="1"/>
      <c r="NFM62" s="1"/>
      <c r="NFO62" s="1"/>
      <c r="NFQ62" s="1"/>
      <c r="NFS62" s="1"/>
      <c r="NFU62" s="1"/>
      <c r="NFW62" s="1"/>
      <c r="NFY62" s="1"/>
      <c r="NGA62" s="1"/>
      <c r="NGC62" s="1"/>
      <c r="NGE62" s="1"/>
      <c r="NGG62" s="1"/>
      <c r="NGI62" s="1"/>
      <c r="NGK62" s="1"/>
      <c r="NGM62" s="1"/>
      <c r="NGO62" s="1"/>
      <c r="NGQ62" s="1"/>
      <c r="NGS62" s="1"/>
      <c r="NGU62" s="1"/>
      <c r="NGW62" s="1"/>
      <c r="NGY62" s="1"/>
      <c r="NHA62" s="1"/>
      <c r="NHC62" s="1"/>
      <c r="NHE62" s="1"/>
      <c r="NHG62" s="1"/>
      <c r="NHI62" s="1"/>
      <c r="NHK62" s="1"/>
      <c r="NHM62" s="1"/>
      <c r="NHO62" s="1"/>
      <c r="NHQ62" s="1"/>
      <c r="NHS62" s="1"/>
      <c r="NHU62" s="1"/>
      <c r="NHW62" s="1"/>
      <c r="NHY62" s="1"/>
      <c r="NIA62" s="1"/>
      <c r="NIC62" s="1"/>
      <c r="NIE62" s="1"/>
      <c r="NIG62" s="1"/>
      <c r="NII62" s="1"/>
      <c r="NIK62" s="1"/>
      <c r="NIM62" s="1"/>
      <c r="NIO62" s="1"/>
      <c r="NIQ62" s="1"/>
      <c r="NIS62" s="1"/>
      <c r="NIU62" s="1"/>
      <c r="NIW62" s="1"/>
      <c r="NIY62" s="1"/>
      <c r="NJA62" s="1"/>
      <c r="NJC62" s="1"/>
      <c r="NJE62" s="1"/>
      <c r="NJG62" s="1"/>
      <c r="NJI62" s="1"/>
      <c r="NJK62" s="1"/>
      <c r="NJM62" s="1"/>
      <c r="NJO62" s="1"/>
      <c r="NJQ62" s="1"/>
      <c r="NJS62" s="1"/>
      <c r="NJU62" s="1"/>
      <c r="NJW62" s="1"/>
      <c r="NJY62" s="1"/>
      <c r="NKA62" s="1"/>
      <c r="NKC62" s="1"/>
      <c r="NKE62" s="1"/>
      <c r="NKG62" s="1"/>
      <c r="NKI62" s="1"/>
      <c r="NKK62" s="1"/>
      <c r="NKM62" s="1"/>
      <c r="NKO62" s="1"/>
      <c r="NKQ62" s="1"/>
      <c r="NKS62" s="1"/>
      <c r="NKU62" s="1"/>
      <c r="NKW62" s="1"/>
      <c r="NKY62" s="1"/>
      <c r="NLA62" s="1"/>
      <c r="NLC62" s="1"/>
      <c r="NLE62" s="1"/>
      <c r="NLG62" s="1"/>
      <c r="NLI62" s="1"/>
      <c r="NLK62" s="1"/>
      <c r="NLM62" s="1"/>
      <c r="NLO62" s="1"/>
      <c r="NLQ62" s="1"/>
      <c r="NLS62" s="1"/>
      <c r="NLU62" s="1"/>
      <c r="NLW62" s="1"/>
      <c r="NLY62" s="1"/>
      <c r="NMA62" s="1"/>
      <c r="NMC62" s="1"/>
      <c r="NME62" s="1"/>
      <c r="NMG62" s="1"/>
      <c r="NMI62" s="1"/>
      <c r="NMK62" s="1"/>
      <c r="NMM62" s="1"/>
      <c r="NMO62" s="1"/>
      <c r="NMQ62" s="1"/>
      <c r="NMS62" s="1"/>
      <c r="NMU62" s="1"/>
      <c r="NMW62" s="1"/>
      <c r="NMY62" s="1"/>
      <c r="NNA62" s="1"/>
      <c r="NNC62" s="1"/>
      <c r="NNE62" s="1"/>
      <c r="NNG62" s="1"/>
      <c r="NNI62" s="1"/>
      <c r="NNK62" s="1"/>
      <c r="NNM62" s="1"/>
      <c r="NNO62" s="1"/>
      <c r="NNQ62" s="1"/>
      <c r="NNS62" s="1"/>
      <c r="NNU62" s="1"/>
      <c r="NNW62" s="1"/>
      <c r="NNY62" s="1"/>
      <c r="NOA62" s="1"/>
      <c r="NOC62" s="1"/>
      <c r="NOE62" s="1"/>
      <c r="NOG62" s="1"/>
      <c r="NOI62" s="1"/>
      <c r="NOK62" s="1"/>
      <c r="NOM62" s="1"/>
      <c r="NOO62" s="1"/>
      <c r="NOQ62" s="1"/>
      <c r="NOS62" s="1"/>
      <c r="NOU62" s="1"/>
      <c r="NOW62" s="1"/>
      <c r="NOY62" s="1"/>
      <c r="NPA62" s="1"/>
      <c r="NPC62" s="1"/>
      <c r="NPE62" s="1"/>
      <c r="NPG62" s="1"/>
      <c r="NPI62" s="1"/>
      <c r="NPK62" s="1"/>
      <c r="NPM62" s="1"/>
      <c r="NPO62" s="1"/>
      <c r="NPQ62" s="1"/>
      <c r="NPS62" s="1"/>
      <c r="NPU62" s="1"/>
      <c r="NPW62" s="1"/>
      <c r="NPY62" s="1"/>
      <c r="NQA62" s="1"/>
      <c r="NQC62" s="1"/>
      <c r="NQE62" s="1"/>
      <c r="NQG62" s="1"/>
      <c r="NQI62" s="1"/>
      <c r="NQK62" s="1"/>
      <c r="NQM62" s="1"/>
      <c r="NQO62" s="1"/>
      <c r="NQQ62" s="1"/>
      <c r="NQS62" s="1"/>
      <c r="NQU62" s="1"/>
      <c r="NQW62" s="1"/>
      <c r="NQY62" s="1"/>
      <c r="NRA62" s="1"/>
      <c r="NRC62" s="1"/>
      <c r="NRE62" s="1"/>
      <c r="NRG62" s="1"/>
      <c r="NRI62" s="1"/>
      <c r="NRK62" s="1"/>
      <c r="NRM62" s="1"/>
      <c r="NRO62" s="1"/>
      <c r="NRQ62" s="1"/>
      <c r="NRS62" s="1"/>
      <c r="NRU62" s="1"/>
      <c r="NRW62" s="1"/>
      <c r="NRY62" s="1"/>
      <c r="NSA62" s="1"/>
      <c r="NSC62" s="1"/>
      <c r="NSE62" s="1"/>
      <c r="NSG62" s="1"/>
      <c r="NSI62" s="1"/>
      <c r="NSK62" s="1"/>
      <c r="NSM62" s="1"/>
      <c r="NSO62" s="1"/>
      <c r="NSQ62" s="1"/>
      <c r="NSS62" s="1"/>
      <c r="NSU62" s="1"/>
      <c r="NSW62" s="1"/>
      <c r="NSY62" s="1"/>
      <c r="NTA62" s="1"/>
      <c r="NTC62" s="1"/>
      <c r="NTE62" s="1"/>
      <c r="NTG62" s="1"/>
      <c r="NTI62" s="1"/>
      <c r="NTK62" s="1"/>
      <c r="NTM62" s="1"/>
      <c r="NTO62" s="1"/>
      <c r="NTQ62" s="1"/>
      <c r="NTS62" s="1"/>
      <c r="NTU62" s="1"/>
      <c r="NTW62" s="1"/>
      <c r="NTY62" s="1"/>
      <c r="NUA62" s="1"/>
      <c r="NUC62" s="1"/>
      <c r="NUE62" s="1"/>
      <c r="NUG62" s="1"/>
      <c r="NUI62" s="1"/>
      <c r="NUK62" s="1"/>
      <c r="NUM62" s="1"/>
      <c r="NUO62" s="1"/>
      <c r="NUQ62" s="1"/>
      <c r="NUS62" s="1"/>
      <c r="NUU62" s="1"/>
      <c r="NUW62" s="1"/>
      <c r="NUY62" s="1"/>
      <c r="NVA62" s="1"/>
      <c r="NVC62" s="1"/>
      <c r="NVE62" s="1"/>
      <c r="NVG62" s="1"/>
      <c r="NVI62" s="1"/>
      <c r="NVK62" s="1"/>
      <c r="NVM62" s="1"/>
      <c r="NVO62" s="1"/>
      <c r="NVQ62" s="1"/>
      <c r="NVS62" s="1"/>
      <c r="NVU62" s="1"/>
      <c r="NVW62" s="1"/>
      <c r="NVY62" s="1"/>
      <c r="NWA62" s="1"/>
      <c r="NWC62" s="1"/>
      <c r="NWE62" s="1"/>
      <c r="NWG62" s="1"/>
      <c r="NWI62" s="1"/>
      <c r="NWK62" s="1"/>
      <c r="NWM62" s="1"/>
      <c r="NWO62" s="1"/>
      <c r="NWQ62" s="1"/>
      <c r="NWS62" s="1"/>
      <c r="NWU62" s="1"/>
      <c r="NWW62" s="1"/>
      <c r="NWY62" s="1"/>
      <c r="NXA62" s="1"/>
      <c r="NXC62" s="1"/>
      <c r="NXE62" s="1"/>
      <c r="NXG62" s="1"/>
      <c r="NXI62" s="1"/>
      <c r="NXK62" s="1"/>
      <c r="NXM62" s="1"/>
      <c r="NXO62" s="1"/>
      <c r="NXQ62" s="1"/>
      <c r="NXS62" s="1"/>
      <c r="NXU62" s="1"/>
      <c r="NXW62" s="1"/>
      <c r="NXY62" s="1"/>
      <c r="NYA62" s="1"/>
      <c r="NYC62" s="1"/>
      <c r="NYE62" s="1"/>
      <c r="NYG62" s="1"/>
      <c r="NYI62" s="1"/>
      <c r="NYK62" s="1"/>
      <c r="NYM62" s="1"/>
      <c r="NYO62" s="1"/>
      <c r="NYQ62" s="1"/>
      <c r="NYS62" s="1"/>
      <c r="NYU62" s="1"/>
      <c r="NYW62" s="1"/>
      <c r="NYY62" s="1"/>
      <c r="NZA62" s="1"/>
      <c r="NZC62" s="1"/>
      <c r="NZE62" s="1"/>
      <c r="NZG62" s="1"/>
      <c r="NZI62" s="1"/>
      <c r="NZK62" s="1"/>
      <c r="NZM62" s="1"/>
      <c r="NZO62" s="1"/>
      <c r="NZQ62" s="1"/>
      <c r="NZS62" s="1"/>
      <c r="NZU62" s="1"/>
      <c r="NZW62" s="1"/>
      <c r="NZY62" s="1"/>
      <c r="OAA62" s="1"/>
      <c r="OAC62" s="1"/>
      <c r="OAE62" s="1"/>
      <c r="OAG62" s="1"/>
      <c r="OAI62" s="1"/>
      <c r="OAK62" s="1"/>
      <c r="OAM62" s="1"/>
      <c r="OAO62" s="1"/>
      <c r="OAQ62" s="1"/>
      <c r="OAS62" s="1"/>
      <c r="OAU62" s="1"/>
      <c r="OAW62" s="1"/>
      <c r="OAY62" s="1"/>
      <c r="OBA62" s="1"/>
      <c r="OBC62" s="1"/>
      <c r="OBE62" s="1"/>
      <c r="OBG62" s="1"/>
      <c r="OBI62" s="1"/>
      <c r="OBK62" s="1"/>
      <c r="OBM62" s="1"/>
      <c r="OBO62" s="1"/>
      <c r="OBQ62" s="1"/>
      <c r="OBS62" s="1"/>
      <c r="OBU62" s="1"/>
      <c r="OBW62" s="1"/>
      <c r="OBY62" s="1"/>
      <c r="OCA62" s="1"/>
      <c r="OCC62" s="1"/>
      <c r="OCE62" s="1"/>
      <c r="OCG62" s="1"/>
      <c r="OCI62" s="1"/>
      <c r="OCK62" s="1"/>
      <c r="OCM62" s="1"/>
      <c r="OCO62" s="1"/>
      <c r="OCQ62" s="1"/>
      <c r="OCS62" s="1"/>
      <c r="OCU62" s="1"/>
      <c r="OCW62" s="1"/>
      <c r="OCY62" s="1"/>
      <c r="ODA62" s="1"/>
      <c r="ODC62" s="1"/>
      <c r="ODE62" s="1"/>
      <c r="ODG62" s="1"/>
      <c r="ODI62" s="1"/>
      <c r="ODK62" s="1"/>
      <c r="ODM62" s="1"/>
      <c r="ODO62" s="1"/>
      <c r="ODQ62" s="1"/>
      <c r="ODS62" s="1"/>
      <c r="ODU62" s="1"/>
      <c r="ODW62" s="1"/>
      <c r="ODY62" s="1"/>
      <c r="OEA62" s="1"/>
      <c r="OEC62" s="1"/>
      <c r="OEE62" s="1"/>
      <c r="OEG62" s="1"/>
      <c r="OEI62" s="1"/>
      <c r="OEK62" s="1"/>
      <c r="OEM62" s="1"/>
      <c r="OEO62" s="1"/>
      <c r="OEQ62" s="1"/>
      <c r="OES62" s="1"/>
      <c r="OEU62" s="1"/>
      <c r="OEW62" s="1"/>
      <c r="OEY62" s="1"/>
      <c r="OFA62" s="1"/>
      <c r="OFC62" s="1"/>
      <c r="OFE62" s="1"/>
      <c r="OFG62" s="1"/>
      <c r="OFI62" s="1"/>
      <c r="OFK62" s="1"/>
      <c r="OFM62" s="1"/>
      <c r="OFO62" s="1"/>
      <c r="OFQ62" s="1"/>
      <c r="OFS62" s="1"/>
      <c r="OFU62" s="1"/>
      <c r="OFW62" s="1"/>
      <c r="OFY62" s="1"/>
      <c r="OGA62" s="1"/>
      <c r="OGC62" s="1"/>
      <c r="OGE62" s="1"/>
      <c r="OGG62" s="1"/>
      <c r="OGI62" s="1"/>
      <c r="OGK62" s="1"/>
      <c r="OGM62" s="1"/>
      <c r="OGO62" s="1"/>
      <c r="OGQ62" s="1"/>
      <c r="OGS62" s="1"/>
      <c r="OGU62" s="1"/>
      <c r="OGW62" s="1"/>
      <c r="OGY62" s="1"/>
      <c r="OHA62" s="1"/>
      <c r="OHC62" s="1"/>
      <c r="OHE62" s="1"/>
      <c r="OHG62" s="1"/>
      <c r="OHI62" s="1"/>
      <c r="OHK62" s="1"/>
      <c r="OHM62" s="1"/>
      <c r="OHO62" s="1"/>
      <c r="OHQ62" s="1"/>
      <c r="OHS62" s="1"/>
      <c r="OHU62" s="1"/>
      <c r="OHW62" s="1"/>
      <c r="OHY62" s="1"/>
      <c r="OIA62" s="1"/>
      <c r="OIC62" s="1"/>
      <c r="OIE62" s="1"/>
      <c r="OIG62" s="1"/>
      <c r="OII62" s="1"/>
      <c r="OIK62" s="1"/>
      <c r="OIM62" s="1"/>
      <c r="OIO62" s="1"/>
      <c r="OIQ62" s="1"/>
      <c r="OIS62" s="1"/>
      <c r="OIU62" s="1"/>
      <c r="OIW62" s="1"/>
      <c r="OIY62" s="1"/>
      <c r="OJA62" s="1"/>
      <c r="OJC62" s="1"/>
      <c r="OJE62" s="1"/>
      <c r="OJG62" s="1"/>
      <c r="OJI62" s="1"/>
      <c r="OJK62" s="1"/>
      <c r="OJM62" s="1"/>
      <c r="OJO62" s="1"/>
      <c r="OJQ62" s="1"/>
      <c r="OJS62" s="1"/>
      <c r="OJU62" s="1"/>
      <c r="OJW62" s="1"/>
      <c r="OJY62" s="1"/>
      <c r="OKA62" s="1"/>
      <c r="OKC62" s="1"/>
      <c r="OKE62" s="1"/>
      <c r="OKG62" s="1"/>
      <c r="OKI62" s="1"/>
      <c r="OKK62" s="1"/>
      <c r="OKM62" s="1"/>
      <c r="OKO62" s="1"/>
      <c r="OKQ62" s="1"/>
      <c r="OKS62" s="1"/>
      <c r="OKU62" s="1"/>
      <c r="OKW62" s="1"/>
      <c r="OKY62" s="1"/>
      <c r="OLA62" s="1"/>
      <c r="OLC62" s="1"/>
      <c r="OLE62" s="1"/>
      <c r="OLG62" s="1"/>
      <c r="OLI62" s="1"/>
      <c r="OLK62" s="1"/>
      <c r="OLM62" s="1"/>
      <c r="OLO62" s="1"/>
      <c r="OLQ62" s="1"/>
      <c r="OLS62" s="1"/>
      <c r="OLU62" s="1"/>
      <c r="OLW62" s="1"/>
      <c r="OLY62" s="1"/>
      <c r="OMA62" s="1"/>
      <c r="OMC62" s="1"/>
      <c r="OME62" s="1"/>
      <c r="OMG62" s="1"/>
      <c r="OMI62" s="1"/>
      <c r="OMK62" s="1"/>
      <c r="OMM62" s="1"/>
      <c r="OMO62" s="1"/>
      <c r="OMQ62" s="1"/>
      <c r="OMS62" s="1"/>
      <c r="OMU62" s="1"/>
      <c r="OMW62" s="1"/>
      <c r="OMY62" s="1"/>
      <c r="ONA62" s="1"/>
      <c r="ONC62" s="1"/>
      <c r="ONE62" s="1"/>
      <c r="ONG62" s="1"/>
      <c r="ONI62" s="1"/>
      <c r="ONK62" s="1"/>
      <c r="ONM62" s="1"/>
      <c r="ONO62" s="1"/>
      <c r="ONQ62" s="1"/>
      <c r="ONS62" s="1"/>
      <c r="ONU62" s="1"/>
      <c r="ONW62" s="1"/>
      <c r="ONY62" s="1"/>
      <c r="OOA62" s="1"/>
      <c r="OOC62" s="1"/>
      <c r="OOE62" s="1"/>
      <c r="OOG62" s="1"/>
      <c r="OOI62" s="1"/>
      <c r="OOK62" s="1"/>
      <c r="OOM62" s="1"/>
      <c r="OOO62" s="1"/>
      <c r="OOQ62" s="1"/>
      <c r="OOS62" s="1"/>
      <c r="OOU62" s="1"/>
      <c r="OOW62" s="1"/>
      <c r="OOY62" s="1"/>
      <c r="OPA62" s="1"/>
      <c r="OPC62" s="1"/>
      <c r="OPE62" s="1"/>
      <c r="OPG62" s="1"/>
      <c r="OPI62" s="1"/>
      <c r="OPK62" s="1"/>
      <c r="OPM62" s="1"/>
      <c r="OPO62" s="1"/>
      <c r="OPQ62" s="1"/>
      <c r="OPS62" s="1"/>
      <c r="OPU62" s="1"/>
      <c r="OPW62" s="1"/>
      <c r="OPY62" s="1"/>
      <c r="OQA62" s="1"/>
      <c r="OQC62" s="1"/>
      <c r="OQE62" s="1"/>
      <c r="OQG62" s="1"/>
      <c r="OQI62" s="1"/>
      <c r="OQK62" s="1"/>
      <c r="OQM62" s="1"/>
      <c r="OQO62" s="1"/>
      <c r="OQQ62" s="1"/>
      <c r="OQS62" s="1"/>
      <c r="OQU62" s="1"/>
      <c r="OQW62" s="1"/>
      <c r="OQY62" s="1"/>
      <c r="ORA62" s="1"/>
      <c r="ORC62" s="1"/>
      <c r="ORE62" s="1"/>
      <c r="ORG62" s="1"/>
      <c r="ORI62" s="1"/>
      <c r="ORK62" s="1"/>
      <c r="ORM62" s="1"/>
      <c r="ORO62" s="1"/>
      <c r="ORQ62" s="1"/>
      <c r="ORS62" s="1"/>
      <c r="ORU62" s="1"/>
      <c r="ORW62" s="1"/>
      <c r="ORY62" s="1"/>
      <c r="OSA62" s="1"/>
      <c r="OSC62" s="1"/>
      <c r="OSE62" s="1"/>
      <c r="OSG62" s="1"/>
      <c r="OSI62" s="1"/>
      <c r="OSK62" s="1"/>
      <c r="OSM62" s="1"/>
      <c r="OSO62" s="1"/>
      <c r="OSQ62" s="1"/>
      <c r="OSS62" s="1"/>
      <c r="OSU62" s="1"/>
      <c r="OSW62" s="1"/>
      <c r="OSY62" s="1"/>
      <c r="OTA62" s="1"/>
      <c r="OTC62" s="1"/>
      <c r="OTE62" s="1"/>
      <c r="OTG62" s="1"/>
      <c r="OTI62" s="1"/>
      <c r="OTK62" s="1"/>
      <c r="OTM62" s="1"/>
      <c r="OTO62" s="1"/>
      <c r="OTQ62" s="1"/>
      <c r="OTS62" s="1"/>
      <c r="OTU62" s="1"/>
      <c r="OTW62" s="1"/>
      <c r="OTY62" s="1"/>
      <c r="OUA62" s="1"/>
      <c r="OUC62" s="1"/>
      <c r="OUE62" s="1"/>
      <c r="OUG62" s="1"/>
      <c r="OUI62" s="1"/>
      <c r="OUK62" s="1"/>
      <c r="OUM62" s="1"/>
      <c r="OUO62" s="1"/>
      <c r="OUQ62" s="1"/>
      <c r="OUS62" s="1"/>
      <c r="OUU62" s="1"/>
      <c r="OUW62" s="1"/>
      <c r="OUY62" s="1"/>
      <c r="OVA62" s="1"/>
      <c r="OVC62" s="1"/>
      <c r="OVE62" s="1"/>
      <c r="OVG62" s="1"/>
      <c r="OVI62" s="1"/>
      <c r="OVK62" s="1"/>
      <c r="OVM62" s="1"/>
      <c r="OVO62" s="1"/>
      <c r="OVQ62" s="1"/>
      <c r="OVS62" s="1"/>
      <c r="OVU62" s="1"/>
      <c r="OVW62" s="1"/>
      <c r="OVY62" s="1"/>
      <c r="OWA62" s="1"/>
      <c r="OWC62" s="1"/>
      <c r="OWE62" s="1"/>
      <c r="OWG62" s="1"/>
      <c r="OWI62" s="1"/>
      <c r="OWK62" s="1"/>
      <c r="OWM62" s="1"/>
      <c r="OWO62" s="1"/>
      <c r="OWQ62" s="1"/>
      <c r="OWS62" s="1"/>
      <c r="OWU62" s="1"/>
      <c r="OWW62" s="1"/>
      <c r="OWY62" s="1"/>
      <c r="OXA62" s="1"/>
      <c r="OXC62" s="1"/>
      <c r="OXE62" s="1"/>
      <c r="OXG62" s="1"/>
      <c r="OXI62" s="1"/>
      <c r="OXK62" s="1"/>
      <c r="OXM62" s="1"/>
      <c r="OXO62" s="1"/>
      <c r="OXQ62" s="1"/>
      <c r="OXS62" s="1"/>
      <c r="OXU62" s="1"/>
      <c r="OXW62" s="1"/>
      <c r="OXY62" s="1"/>
      <c r="OYA62" s="1"/>
      <c r="OYC62" s="1"/>
      <c r="OYE62" s="1"/>
      <c r="OYG62" s="1"/>
      <c r="OYI62" s="1"/>
      <c r="OYK62" s="1"/>
      <c r="OYM62" s="1"/>
      <c r="OYO62" s="1"/>
      <c r="OYQ62" s="1"/>
      <c r="OYS62" s="1"/>
      <c r="OYU62" s="1"/>
      <c r="OYW62" s="1"/>
      <c r="OYY62" s="1"/>
      <c r="OZA62" s="1"/>
      <c r="OZC62" s="1"/>
      <c r="OZE62" s="1"/>
      <c r="OZG62" s="1"/>
      <c r="OZI62" s="1"/>
      <c r="OZK62" s="1"/>
      <c r="OZM62" s="1"/>
      <c r="OZO62" s="1"/>
      <c r="OZQ62" s="1"/>
      <c r="OZS62" s="1"/>
      <c r="OZU62" s="1"/>
      <c r="OZW62" s="1"/>
      <c r="OZY62" s="1"/>
      <c r="PAA62" s="1"/>
      <c r="PAC62" s="1"/>
      <c r="PAE62" s="1"/>
      <c r="PAG62" s="1"/>
      <c r="PAI62" s="1"/>
      <c r="PAK62" s="1"/>
      <c r="PAM62" s="1"/>
      <c r="PAO62" s="1"/>
      <c r="PAQ62" s="1"/>
      <c r="PAS62" s="1"/>
      <c r="PAU62" s="1"/>
      <c r="PAW62" s="1"/>
      <c r="PAY62" s="1"/>
      <c r="PBA62" s="1"/>
      <c r="PBC62" s="1"/>
      <c r="PBE62" s="1"/>
      <c r="PBG62" s="1"/>
      <c r="PBI62" s="1"/>
      <c r="PBK62" s="1"/>
      <c r="PBM62" s="1"/>
      <c r="PBO62" s="1"/>
      <c r="PBQ62" s="1"/>
      <c r="PBS62" s="1"/>
      <c r="PBU62" s="1"/>
      <c r="PBW62" s="1"/>
      <c r="PBY62" s="1"/>
      <c r="PCA62" s="1"/>
      <c r="PCC62" s="1"/>
      <c r="PCE62" s="1"/>
      <c r="PCG62" s="1"/>
      <c r="PCI62" s="1"/>
      <c r="PCK62" s="1"/>
      <c r="PCM62" s="1"/>
      <c r="PCO62" s="1"/>
      <c r="PCQ62" s="1"/>
      <c r="PCS62" s="1"/>
      <c r="PCU62" s="1"/>
      <c r="PCW62" s="1"/>
      <c r="PCY62" s="1"/>
      <c r="PDA62" s="1"/>
      <c r="PDC62" s="1"/>
      <c r="PDE62" s="1"/>
      <c r="PDG62" s="1"/>
      <c r="PDI62" s="1"/>
      <c r="PDK62" s="1"/>
      <c r="PDM62" s="1"/>
      <c r="PDO62" s="1"/>
      <c r="PDQ62" s="1"/>
      <c r="PDS62" s="1"/>
      <c r="PDU62" s="1"/>
      <c r="PDW62" s="1"/>
      <c r="PDY62" s="1"/>
      <c r="PEA62" s="1"/>
      <c r="PEC62" s="1"/>
      <c r="PEE62" s="1"/>
      <c r="PEG62" s="1"/>
      <c r="PEI62" s="1"/>
      <c r="PEK62" s="1"/>
      <c r="PEM62" s="1"/>
      <c r="PEO62" s="1"/>
      <c r="PEQ62" s="1"/>
      <c r="PES62" s="1"/>
      <c r="PEU62" s="1"/>
      <c r="PEW62" s="1"/>
      <c r="PEY62" s="1"/>
      <c r="PFA62" s="1"/>
      <c r="PFC62" s="1"/>
      <c r="PFE62" s="1"/>
      <c r="PFG62" s="1"/>
      <c r="PFI62" s="1"/>
      <c r="PFK62" s="1"/>
      <c r="PFM62" s="1"/>
      <c r="PFO62" s="1"/>
      <c r="PFQ62" s="1"/>
      <c r="PFS62" s="1"/>
      <c r="PFU62" s="1"/>
      <c r="PFW62" s="1"/>
      <c r="PFY62" s="1"/>
      <c r="PGA62" s="1"/>
      <c r="PGC62" s="1"/>
      <c r="PGE62" s="1"/>
      <c r="PGG62" s="1"/>
      <c r="PGI62" s="1"/>
      <c r="PGK62" s="1"/>
      <c r="PGM62" s="1"/>
      <c r="PGO62" s="1"/>
      <c r="PGQ62" s="1"/>
      <c r="PGS62" s="1"/>
      <c r="PGU62" s="1"/>
      <c r="PGW62" s="1"/>
      <c r="PGY62" s="1"/>
      <c r="PHA62" s="1"/>
      <c r="PHC62" s="1"/>
      <c r="PHE62" s="1"/>
      <c r="PHG62" s="1"/>
      <c r="PHI62" s="1"/>
      <c r="PHK62" s="1"/>
      <c r="PHM62" s="1"/>
      <c r="PHO62" s="1"/>
      <c r="PHQ62" s="1"/>
      <c r="PHS62" s="1"/>
      <c r="PHU62" s="1"/>
      <c r="PHW62" s="1"/>
      <c r="PHY62" s="1"/>
      <c r="PIA62" s="1"/>
      <c r="PIC62" s="1"/>
      <c r="PIE62" s="1"/>
      <c r="PIG62" s="1"/>
      <c r="PII62" s="1"/>
      <c r="PIK62" s="1"/>
      <c r="PIM62" s="1"/>
      <c r="PIO62" s="1"/>
      <c r="PIQ62" s="1"/>
      <c r="PIS62" s="1"/>
      <c r="PIU62" s="1"/>
      <c r="PIW62" s="1"/>
      <c r="PIY62" s="1"/>
      <c r="PJA62" s="1"/>
      <c r="PJC62" s="1"/>
      <c r="PJE62" s="1"/>
      <c r="PJG62" s="1"/>
      <c r="PJI62" s="1"/>
      <c r="PJK62" s="1"/>
      <c r="PJM62" s="1"/>
      <c r="PJO62" s="1"/>
      <c r="PJQ62" s="1"/>
      <c r="PJS62" s="1"/>
      <c r="PJU62" s="1"/>
      <c r="PJW62" s="1"/>
      <c r="PJY62" s="1"/>
      <c r="PKA62" s="1"/>
      <c r="PKC62" s="1"/>
      <c r="PKE62" s="1"/>
      <c r="PKG62" s="1"/>
      <c r="PKI62" s="1"/>
      <c r="PKK62" s="1"/>
      <c r="PKM62" s="1"/>
      <c r="PKO62" s="1"/>
      <c r="PKQ62" s="1"/>
      <c r="PKS62" s="1"/>
      <c r="PKU62" s="1"/>
      <c r="PKW62" s="1"/>
      <c r="PKY62" s="1"/>
      <c r="PLA62" s="1"/>
      <c r="PLC62" s="1"/>
      <c r="PLE62" s="1"/>
      <c r="PLG62" s="1"/>
      <c r="PLI62" s="1"/>
      <c r="PLK62" s="1"/>
      <c r="PLM62" s="1"/>
      <c r="PLO62" s="1"/>
      <c r="PLQ62" s="1"/>
      <c r="PLS62" s="1"/>
      <c r="PLU62" s="1"/>
      <c r="PLW62" s="1"/>
      <c r="PLY62" s="1"/>
      <c r="PMA62" s="1"/>
      <c r="PMC62" s="1"/>
      <c r="PME62" s="1"/>
      <c r="PMG62" s="1"/>
      <c r="PMI62" s="1"/>
      <c r="PMK62" s="1"/>
      <c r="PMM62" s="1"/>
      <c r="PMO62" s="1"/>
      <c r="PMQ62" s="1"/>
      <c r="PMS62" s="1"/>
      <c r="PMU62" s="1"/>
      <c r="PMW62" s="1"/>
      <c r="PMY62" s="1"/>
      <c r="PNA62" s="1"/>
      <c r="PNC62" s="1"/>
      <c r="PNE62" s="1"/>
      <c r="PNG62" s="1"/>
      <c r="PNI62" s="1"/>
      <c r="PNK62" s="1"/>
      <c r="PNM62" s="1"/>
      <c r="PNO62" s="1"/>
      <c r="PNQ62" s="1"/>
      <c r="PNS62" s="1"/>
      <c r="PNU62" s="1"/>
      <c r="PNW62" s="1"/>
      <c r="PNY62" s="1"/>
      <c r="POA62" s="1"/>
      <c r="POC62" s="1"/>
      <c r="POE62" s="1"/>
      <c r="POG62" s="1"/>
      <c r="POI62" s="1"/>
      <c r="POK62" s="1"/>
      <c r="POM62" s="1"/>
      <c r="POO62" s="1"/>
      <c r="POQ62" s="1"/>
      <c r="POS62" s="1"/>
      <c r="POU62" s="1"/>
      <c r="POW62" s="1"/>
      <c r="POY62" s="1"/>
      <c r="PPA62" s="1"/>
      <c r="PPC62" s="1"/>
      <c r="PPE62" s="1"/>
      <c r="PPG62" s="1"/>
      <c r="PPI62" s="1"/>
      <c r="PPK62" s="1"/>
      <c r="PPM62" s="1"/>
      <c r="PPO62" s="1"/>
      <c r="PPQ62" s="1"/>
      <c r="PPS62" s="1"/>
      <c r="PPU62" s="1"/>
      <c r="PPW62" s="1"/>
      <c r="PPY62" s="1"/>
      <c r="PQA62" s="1"/>
      <c r="PQC62" s="1"/>
      <c r="PQE62" s="1"/>
      <c r="PQG62" s="1"/>
      <c r="PQI62" s="1"/>
      <c r="PQK62" s="1"/>
      <c r="PQM62" s="1"/>
      <c r="PQO62" s="1"/>
      <c r="PQQ62" s="1"/>
      <c r="PQS62" s="1"/>
      <c r="PQU62" s="1"/>
      <c r="PQW62" s="1"/>
      <c r="PQY62" s="1"/>
      <c r="PRA62" s="1"/>
      <c r="PRC62" s="1"/>
      <c r="PRE62" s="1"/>
      <c r="PRG62" s="1"/>
      <c r="PRI62" s="1"/>
      <c r="PRK62" s="1"/>
      <c r="PRM62" s="1"/>
      <c r="PRO62" s="1"/>
      <c r="PRQ62" s="1"/>
      <c r="PRS62" s="1"/>
      <c r="PRU62" s="1"/>
      <c r="PRW62" s="1"/>
      <c r="PRY62" s="1"/>
      <c r="PSA62" s="1"/>
      <c r="PSC62" s="1"/>
      <c r="PSE62" s="1"/>
      <c r="PSG62" s="1"/>
      <c r="PSI62" s="1"/>
      <c r="PSK62" s="1"/>
      <c r="PSM62" s="1"/>
      <c r="PSO62" s="1"/>
      <c r="PSQ62" s="1"/>
      <c r="PSS62" s="1"/>
      <c r="PSU62" s="1"/>
      <c r="PSW62" s="1"/>
      <c r="PSY62" s="1"/>
      <c r="PTA62" s="1"/>
      <c r="PTC62" s="1"/>
      <c r="PTE62" s="1"/>
      <c r="PTG62" s="1"/>
      <c r="PTI62" s="1"/>
      <c r="PTK62" s="1"/>
      <c r="PTM62" s="1"/>
      <c r="PTO62" s="1"/>
      <c r="PTQ62" s="1"/>
      <c r="PTS62" s="1"/>
      <c r="PTU62" s="1"/>
      <c r="PTW62" s="1"/>
      <c r="PTY62" s="1"/>
      <c r="PUA62" s="1"/>
      <c r="PUC62" s="1"/>
      <c r="PUE62" s="1"/>
      <c r="PUG62" s="1"/>
      <c r="PUI62" s="1"/>
      <c r="PUK62" s="1"/>
      <c r="PUM62" s="1"/>
      <c r="PUO62" s="1"/>
      <c r="PUQ62" s="1"/>
      <c r="PUS62" s="1"/>
      <c r="PUU62" s="1"/>
      <c r="PUW62" s="1"/>
      <c r="PUY62" s="1"/>
      <c r="PVA62" s="1"/>
      <c r="PVC62" s="1"/>
      <c r="PVE62" s="1"/>
      <c r="PVG62" s="1"/>
      <c r="PVI62" s="1"/>
      <c r="PVK62" s="1"/>
      <c r="PVM62" s="1"/>
      <c r="PVO62" s="1"/>
      <c r="PVQ62" s="1"/>
      <c r="PVS62" s="1"/>
      <c r="PVU62" s="1"/>
      <c r="PVW62" s="1"/>
      <c r="PVY62" s="1"/>
      <c r="PWA62" s="1"/>
      <c r="PWC62" s="1"/>
      <c r="PWE62" s="1"/>
      <c r="PWG62" s="1"/>
      <c r="PWI62" s="1"/>
      <c r="PWK62" s="1"/>
      <c r="PWM62" s="1"/>
      <c r="PWO62" s="1"/>
      <c r="PWQ62" s="1"/>
      <c r="PWS62" s="1"/>
      <c r="PWU62" s="1"/>
      <c r="PWW62" s="1"/>
      <c r="PWY62" s="1"/>
      <c r="PXA62" s="1"/>
      <c r="PXC62" s="1"/>
      <c r="PXE62" s="1"/>
      <c r="PXG62" s="1"/>
      <c r="PXI62" s="1"/>
      <c r="PXK62" s="1"/>
      <c r="PXM62" s="1"/>
      <c r="PXO62" s="1"/>
      <c r="PXQ62" s="1"/>
      <c r="PXS62" s="1"/>
      <c r="PXU62" s="1"/>
      <c r="PXW62" s="1"/>
      <c r="PXY62" s="1"/>
      <c r="PYA62" s="1"/>
      <c r="PYC62" s="1"/>
      <c r="PYE62" s="1"/>
      <c r="PYG62" s="1"/>
      <c r="PYI62" s="1"/>
      <c r="PYK62" s="1"/>
      <c r="PYM62" s="1"/>
      <c r="PYO62" s="1"/>
      <c r="PYQ62" s="1"/>
      <c r="PYS62" s="1"/>
      <c r="PYU62" s="1"/>
      <c r="PYW62" s="1"/>
      <c r="PYY62" s="1"/>
      <c r="PZA62" s="1"/>
      <c r="PZC62" s="1"/>
      <c r="PZE62" s="1"/>
      <c r="PZG62" s="1"/>
      <c r="PZI62" s="1"/>
      <c r="PZK62" s="1"/>
      <c r="PZM62" s="1"/>
      <c r="PZO62" s="1"/>
      <c r="PZQ62" s="1"/>
      <c r="PZS62" s="1"/>
      <c r="PZU62" s="1"/>
      <c r="PZW62" s="1"/>
      <c r="PZY62" s="1"/>
      <c r="QAA62" s="1"/>
      <c r="QAC62" s="1"/>
      <c r="QAE62" s="1"/>
      <c r="QAG62" s="1"/>
      <c r="QAI62" s="1"/>
      <c r="QAK62" s="1"/>
      <c r="QAM62" s="1"/>
      <c r="QAO62" s="1"/>
      <c r="QAQ62" s="1"/>
      <c r="QAS62" s="1"/>
      <c r="QAU62" s="1"/>
      <c r="QAW62" s="1"/>
      <c r="QAY62" s="1"/>
      <c r="QBA62" s="1"/>
      <c r="QBC62" s="1"/>
      <c r="QBE62" s="1"/>
      <c r="QBG62" s="1"/>
      <c r="QBI62" s="1"/>
      <c r="QBK62" s="1"/>
      <c r="QBM62" s="1"/>
      <c r="QBO62" s="1"/>
      <c r="QBQ62" s="1"/>
      <c r="QBS62" s="1"/>
      <c r="QBU62" s="1"/>
      <c r="QBW62" s="1"/>
      <c r="QBY62" s="1"/>
      <c r="QCA62" s="1"/>
      <c r="QCC62" s="1"/>
      <c r="QCE62" s="1"/>
      <c r="QCG62" s="1"/>
      <c r="QCI62" s="1"/>
      <c r="QCK62" s="1"/>
      <c r="QCM62" s="1"/>
      <c r="QCO62" s="1"/>
      <c r="QCQ62" s="1"/>
      <c r="QCS62" s="1"/>
      <c r="QCU62" s="1"/>
      <c r="QCW62" s="1"/>
      <c r="QCY62" s="1"/>
      <c r="QDA62" s="1"/>
      <c r="QDC62" s="1"/>
      <c r="QDE62" s="1"/>
      <c r="QDG62" s="1"/>
      <c r="QDI62" s="1"/>
      <c r="QDK62" s="1"/>
      <c r="QDM62" s="1"/>
      <c r="QDO62" s="1"/>
      <c r="QDQ62" s="1"/>
      <c r="QDS62" s="1"/>
      <c r="QDU62" s="1"/>
      <c r="QDW62" s="1"/>
      <c r="QDY62" s="1"/>
      <c r="QEA62" s="1"/>
      <c r="QEC62" s="1"/>
      <c r="QEE62" s="1"/>
      <c r="QEG62" s="1"/>
      <c r="QEI62" s="1"/>
      <c r="QEK62" s="1"/>
      <c r="QEM62" s="1"/>
      <c r="QEO62" s="1"/>
      <c r="QEQ62" s="1"/>
      <c r="QES62" s="1"/>
      <c r="QEU62" s="1"/>
      <c r="QEW62" s="1"/>
      <c r="QEY62" s="1"/>
      <c r="QFA62" s="1"/>
      <c r="QFC62" s="1"/>
      <c r="QFE62" s="1"/>
      <c r="QFG62" s="1"/>
      <c r="QFI62" s="1"/>
      <c r="QFK62" s="1"/>
      <c r="QFM62" s="1"/>
      <c r="QFO62" s="1"/>
      <c r="QFQ62" s="1"/>
      <c r="QFS62" s="1"/>
      <c r="QFU62" s="1"/>
      <c r="QFW62" s="1"/>
      <c r="QFY62" s="1"/>
      <c r="QGA62" s="1"/>
      <c r="QGC62" s="1"/>
      <c r="QGE62" s="1"/>
      <c r="QGG62" s="1"/>
      <c r="QGI62" s="1"/>
      <c r="QGK62" s="1"/>
      <c r="QGM62" s="1"/>
      <c r="QGO62" s="1"/>
      <c r="QGQ62" s="1"/>
      <c r="QGS62" s="1"/>
      <c r="QGU62" s="1"/>
      <c r="QGW62" s="1"/>
      <c r="QGY62" s="1"/>
      <c r="QHA62" s="1"/>
      <c r="QHC62" s="1"/>
      <c r="QHE62" s="1"/>
      <c r="QHG62" s="1"/>
      <c r="QHI62" s="1"/>
      <c r="QHK62" s="1"/>
      <c r="QHM62" s="1"/>
      <c r="QHO62" s="1"/>
      <c r="QHQ62" s="1"/>
      <c r="QHS62" s="1"/>
      <c r="QHU62" s="1"/>
      <c r="QHW62" s="1"/>
      <c r="QHY62" s="1"/>
      <c r="QIA62" s="1"/>
      <c r="QIC62" s="1"/>
      <c r="QIE62" s="1"/>
      <c r="QIG62" s="1"/>
      <c r="QII62" s="1"/>
      <c r="QIK62" s="1"/>
      <c r="QIM62" s="1"/>
      <c r="QIO62" s="1"/>
      <c r="QIQ62" s="1"/>
      <c r="QIS62" s="1"/>
      <c r="QIU62" s="1"/>
      <c r="QIW62" s="1"/>
      <c r="QIY62" s="1"/>
      <c r="QJA62" s="1"/>
      <c r="QJC62" s="1"/>
      <c r="QJE62" s="1"/>
      <c r="QJG62" s="1"/>
      <c r="QJI62" s="1"/>
      <c r="QJK62" s="1"/>
      <c r="QJM62" s="1"/>
      <c r="QJO62" s="1"/>
      <c r="QJQ62" s="1"/>
      <c r="QJS62" s="1"/>
      <c r="QJU62" s="1"/>
      <c r="QJW62" s="1"/>
      <c r="QJY62" s="1"/>
      <c r="QKA62" s="1"/>
      <c r="QKC62" s="1"/>
      <c r="QKE62" s="1"/>
      <c r="QKG62" s="1"/>
      <c r="QKI62" s="1"/>
      <c r="QKK62" s="1"/>
      <c r="QKM62" s="1"/>
      <c r="QKO62" s="1"/>
      <c r="QKQ62" s="1"/>
      <c r="QKS62" s="1"/>
      <c r="QKU62" s="1"/>
      <c r="QKW62" s="1"/>
      <c r="QKY62" s="1"/>
      <c r="QLA62" s="1"/>
      <c r="QLC62" s="1"/>
      <c r="QLE62" s="1"/>
      <c r="QLG62" s="1"/>
      <c r="QLI62" s="1"/>
      <c r="QLK62" s="1"/>
      <c r="QLM62" s="1"/>
      <c r="QLO62" s="1"/>
      <c r="QLQ62" s="1"/>
      <c r="QLS62" s="1"/>
      <c r="QLU62" s="1"/>
      <c r="QLW62" s="1"/>
      <c r="QLY62" s="1"/>
      <c r="QMA62" s="1"/>
      <c r="QMC62" s="1"/>
      <c r="QME62" s="1"/>
      <c r="QMG62" s="1"/>
      <c r="QMI62" s="1"/>
      <c r="QMK62" s="1"/>
      <c r="QMM62" s="1"/>
      <c r="QMO62" s="1"/>
      <c r="QMQ62" s="1"/>
      <c r="QMS62" s="1"/>
      <c r="QMU62" s="1"/>
      <c r="QMW62" s="1"/>
      <c r="QMY62" s="1"/>
      <c r="QNA62" s="1"/>
      <c r="QNC62" s="1"/>
      <c r="QNE62" s="1"/>
      <c r="QNG62" s="1"/>
      <c r="QNI62" s="1"/>
      <c r="QNK62" s="1"/>
      <c r="QNM62" s="1"/>
      <c r="QNO62" s="1"/>
      <c r="QNQ62" s="1"/>
      <c r="QNS62" s="1"/>
      <c r="QNU62" s="1"/>
      <c r="QNW62" s="1"/>
      <c r="QNY62" s="1"/>
      <c r="QOA62" s="1"/>
      <c r="QOC62" s="1"/>
      <c r="QOE62" s="1"/>
      <c r="QOG62" s="1"/>
      <c r="QOI62" s="1"/>
      <c r="QOK62" s="1"/>
      <c r="QOM62" s="1"/>
      <c r="QOO62" s="1"/>
      <c r="QOQ62" s="1"/>
      <c r="QOS62" s="1"/>
      <c r="QOU62" s="1"/>
      <c r="QOW62" s="1"/>
      <c r="QOY62" s="1"/>
      <c r="QPA62" s="1"/>
      <c r="QPC62" s="1"/>
      <c r="QPE62" s="1"/>
      <c r="QPG62" s="1"/>
      <c r="QPI62" s="1"/>
      <c r="QPK62" s="1"/>
      <c r="QPM62" s="1"/>
      <c r="QPO62" s="1"/>
      <c r="QPQ62" s="1"/>
      <c r="QPS62" s="1"/>
      <c r="QPU62" s="1"/>
      <c r="QPW62" s="1"/>
      <c r="QPY62" s="1"/>
      <c r="QQA62" s="1"/>
      <c r="QQC62" s="1"/>
      <c r="QQE62" s="1"/>
      <c r="QQG62" s="1"/>
      <c r="QQI62" s="1"/>
      <c r="QQK62" s="1"/>
      <c r="QQM62" s="1"/>
      <c r="QQO62" s="1"/>
      <c r="QQQ62" s="1"/>
      <c r="QQS62" s="1"/>
      <c r="QQU62" s="1"/>
      <c r="QQW62" s="1"/>
      <c r="QQY62" s="1"/>
      <c r="QRA62" s="1"/>
      <c r="QRC62" s="1"/>
      <c r="QRE62" s="1"/>
      <c r="QRG62" s="1"/>
      <c r="QRI62" s="1"/>
      <c r="QRK62" s="1"/>
      <c r="QRM62" s="1"/>
      <c r="QRO62" s="1"/>
      <c r="QRQ62" s="1"/>
      <c r="QRS62" s="1"/>
      <c r="QRU62" s="1"/>
      <c r="QRW62" s="1"/>
      <c r="QRY62" s="1"/>
      <c r="QSA62" s="1"/>
      <c r="QSC62" s="1"/>
      <c r="QSE62" s="1"/>
      <c r="QSG62" s="1"/>
      <c r="QSI62" s="1"/>
      <c r="QSK62" s="1"/>
      <c r="QSM62" s="1"/>
      <c r="QSO62" s="1"/>
      <c r="QSQ62" s="1"/>
      <c r="QSS62" s="1"/>
      <c r="QSU62" s="1"/>
      <c r="QSW62" s="1"/>
      <c r="QSY62" s="1"/>
      <c r="QTA62" s="1"/>
      <c r="QTC62" s="1"/>
      <c r="QTE62" s="1"/>
      <c r="QTG62" s="1"/>
      <c r="QTI62" s="1"/>
      <c r="QTK62" s="1"/>
      <c r="QTM62" s="1"/>
      <c r="QTO62" s="1"/>
      <c r="QTQ62" s="1"/>
      <c r="QTS62" s="1"/>
      <c r="QTU62" s="1"/>
      <c r="QTW62" s="1"/>
      <c r="QTY62" s="1"/>
      <c r="QUA62" s="1"/>
      <c r="QUC62" s="1"/>
      <c r="QUE62" s="1"/>
      <c r="QUG62" s="1"/>
      <c r="QUI62" s="1"/>
      <c r="QUK62" s="1"/>
      <c r="QUM62" s="1"/>
      <c r="QUO62" s="1"/>
      <c r="QUQ62" s="1"/>
      <c r="QUS62" s="1"/>
      <c r="QUU62" s="1"/>
      <c r="QUW62" s="1"/>
      <c r="QUY62" s="1"/>
      <c r="QVA62" s="1"/>
      <c r="QVC62" s="1"/>
      <c r="QVE62" s="1"/>
      <c r="QVG62" s="1"/>
      <c r="QVI62" s="1"/>
      <c r="QVK62" s="1"/>
      <c r="QVM62" s="1"/>
      <c r="QVO62" s="1"/>
      <c r="QVQ62" s="1"/>
      <c r="QVS62" s="1"/>
      <c r="QVU62" s="1"/>
      <c r="QVW62" s="1"/>
      <c r="QVY62" s="1"/>
      <c r="QWA62" s="1"/>
      <c r="QWC62" s="1"/>
      <c r="QWE62" s="1"/>
      <c r="QWG62" s="1"/>
      <c r="QWI62" s="1"/>
      <c r="QWK62" s="1"/>
      <c r="QWM62" s="1"/>
      <c r="QWO62" s="1"/>
      <c r="QWQ62" s="1"/>
      <c r="QWS62" s="1"/>
      <c r="QWU62" s="1"/>
      <c r="QWW62" s="1"/>
      <c r="QWY62" s="1"/>
      <c r="QXA62" s="1"/>
      <c r="QXC62" s="1"/>
      <c r="QXE62" s="1"/>
      <c r="QXG62" s="1"/>
      <c r="QXI62" s="1"/>
      <c r="QXK62" s="1"/>
      <c r="QXM62" s="1"/>
      <c r="QXO62" s="1"/>
      <c r="QXQ62" s="1"/>
      <c r="QXS62" s="1"/>
      <c r="QXU62" s="1"/>
      <c r="QXW62" s="1"/>
      <c r="QXY62" s="1"/>
      <c r="QYA62" s="1"/>
      <c r="QYC62" s="1"/>
      <c r="QYE62" s="1"/>
      <c r="QYG62" s="1"/>
      <c r="QYI62" s="1"/>
      <c r="QYK62" s="1"/>
      <c r="QYM62" s="1"/>
      <c r="QYO62" s="1"/>
      <c r="QYQ62" s="1"/>
      <c r="QYS62" s="1"/>
      <c r="QYU62" s="1"/>
      <c r="QYW62" s="1"/>
      <c r="QYY62" s="1"/>
      <c r="QZA62" s="1"/>
      <c r="QZC62" s="1"/>
      <c r="QZE62" s="1"/>
      <c r="QZG62" s="1"/>
      <c r="QZI62" s="1"/>
      <c r="QZK62" s="1"/>
      <c r="QZM62" s="1"/>
      <c r="QZO62" s="1"/>
      <c r="QZQ62" s="1"/>
      <c r="QZS62" s="1"/>
      <c r="QZU62" s="1"/>
      <c r="QZW62" s="1"/>
      <c r="QZY62" s="1"/>
      <c r="RAA62" s="1"/>
      <c r="RAC62" s="1"/>
      <c r="RAE62" s="1"/>
      <c r="RAG62" s="1"/>
      <c r="RAI62" s="1"/>
      <c r="RAK62" s="1"/>
      <c r="RAM62" s="1"/>
      <c r="RAO62" s="1"/>
      <c r="RAQ62" s="1"/>
      <c r="RAS62" s="1"/>
      <c r="RAU62" s="1"/>
      <c r="RAW62" s="1"/>
      <c r="RAY62" s="1"/>
      <c r="RBA62" s="1"/>
      <c r="RBC62" s="1"/>
      <c r="RBE62" s="1"/>
      <c r="RBG62" s="1"/>
      <c r="RBI62" s="1"/>
      <c r="RBK62" s="1"/>
      <c r="RBM62" s="1"/>
      <c r="RBO62" s="1"/>
      <c r="RBQ62" s="1"/>
      <c r="RBS62" s="1"/>
      <c r="RBU62" s="1"/>
      <c r="RBW62" s="1"/>
      <c r="RBY62" s="1"/>
      <c r="RCA62" s="1"/>
      <c r="RCC62" s="1"/>
      <c r="RCE62" s="1"/>
      <c r="RCG62" s="1"/>
      <c r="RCI62" s="1"/>
      <c r="RCK62" s="1"/>
      <c r="RCM62" s="1"/>
      <c r="RCO62" s="1"/>
      <c r="RCQ62" s="1"/>
      <c r="RCS62" s="1"/>
      <c r="RCU62" s="1"/>
      <c r="RCW62" s="1"/>
      <c r="RCY62" s="1"/>
      <c r="RDA62" s="1"/>
      <c r="RDC62" s="1"/>
      <c r="RDE62" s="1"/>
      <c r="RDG62" s="1"/>
      <c r="RDI62" s="1"/>
      <c r="RDK62" s="1"/>
      <c r="RDM62" s="1"/>
      <c r="RDO62" s="1"/>
      <c r="RDQ62" s="1"/>
      <c r="RDS62" s="1"/>
      <c r="RDU62" s="1"/>
      <c r="RDW62" s="1"/>
      <c r="RDY62" s="1"/>
      <c r="REA62" s="1"/>
      <c r="REC62" s="1"/>
      <c r="REE62" s="1"/>
      <c r="REG62" s="1"/>
      <c r="REI62" s="1"/>
      <c r="REK62" s="1"/>
      <c r="REM62" s="1"/>
      <c r="REO62" s="1"/>
      <c r="REQ62" s="1"/>
      <c r="RES62" s="1"/>
      <c r="REU62" s="1"/>
      <c r="REW62" s="1"/>
      <c r="REY62" s="1"/>
      <c r="RFA62" s="1"/>
      <c r="RFC62" s="1"/>
      <c r="RFE62" s="1"/>
      <c r="RFG62" s="1"/>
      <c r="RFI62" s="1"/>
      <c r="RFK62" s="1"/>
      <c r="RFM62" s="1"/>
      <c r="RFO62" s="1"/>
      <c r="RFQ62" s="1"/>
      <c r="RFS62" s="1"/>
      <c r="RFU62" s="1"/>
      <c r="RFW62" s="1"/>
      <c r="RFY62" s="1"/>
      <c r="RGA62" s="1"/>
      <c r="RGC62" s="1"/>
      <c r="RGE62" s="1"/>
      <c r="RGG62" s="1"/>
      <c r="RGI62" s="1"/>
      <c r="RGK62" s="1"/>
      <c r="RGM62" s="1"/>
      <c r="RGO62" s="1"/>
      <c r="RGQ62" s="1"/>
      <c r="RGS62" s="1"/>
      <c r="RGU62" s="1"/>
      <c r="RGW62" s="1"/>
      <c r="RGY62" s="1"/>
      <c r="RHA62" s="1"/>
      <c r="RHC62" s="1"/>
      <c r="RHE62" s="1"/>
      <c r="RHG62" s="1"/>
      <c r="RHI62" s="1"/>
      <c r="RHK62" s="1"/>
      <c r="RHM62" s="1"/>
      <c r="RHO62" s="1"/>
      <c r="RHQ62" s="1"/>
      <c r="RHS62" s="1"/>
      <c r="RHU62" s="1"/>
      <c r="RHW62" s="1"/>
      <c r="RHY62" s="1"/>
      <c r="RIA62" s="1"/>
      <c r="RIC62" s="1"/>
      <c r="RIE62" s="1"/>
      <c r="RIG62" s="1"/>
      <c r="RII62" s="1"/>
      <c r="RIK62" s="1"/>
      <c r="RIM62" s="1"/>
      <c r="RIO62" s="1"/>
      <c r="RIQ62" s="1"/>
      <c r="RIS62" s="1"/>
      <c r="RIU62" s="1"/>
      <c r="RIW62" s="1"/>
      <c r="RIY62" s="1"/>
      <c r="RJA62" s="1"/>
      <c r="RJC62" s="1"/>
      <c r="RJE62" s="1"/>
      <c r="RJG62" s="1"/>
      <c r="RJI62" s="1"/>
      <c r="RJK62" s="1"/>
      <c r="RJM62" s="1"/>
      <c r="RJO62" s="1"/>
      <c r="RJQ62" s="1"/>
      <c r="RJS62" s="1"/>
      <c r="RJU62" s="1"/>
      <c r="RJW62" s="1"/>
      <c r="RJY62" s="1"/>
      <c r="RKA62" s="1"/>
      <c r="RKC62" s="1"/>
      <c r="RKE62" s="1"/>
      <c r="RKG62" s="1"/>
      <c r="RKI62" s="1"/>
      <c r="RKK62" s="1"/>
      <c r="RKM62" s="1"/>
      <c r="RKO62" s="1"/>
      <c r="RKQ62" s="1"/>
      <c r="RKS62" s="1"/>
      <c r="RKU62" s="1"/>
      <c r="RKW62" s="1"/>
      <c r="RKY62" s="1"/>
      <c r="RLA62" s="1"/>
      <c r="RLC62" s="1"/>
      <c r="RLE62" s="1"/>
      <c r="RLG62" s="1"/>
      <c r="RLI62" s="1"/>
      <c r="RLK62" s="1"/>
      <c r="RLM62" s="1"/>
      <c r="RLO62" s="1"/>
      <c r="RLQ62" s="1"/>
      <c r="RLS62" s="1"/>
      <c r="RLU62" s="1"/>
      <c r="RLW62" s="1"/>
      <c r="RLY62" s="1"/>
      <c r="RMA62" s="1"/>
      <c r="RMC62" s="1"/>
      <c r="RME62" s="1"/>
      <c r="RMG62" s="1"/>
      <c r="RMI62" s="1"/>
      <c r="RMK62" s="1"/>
      <c r="RMM62" s="1"/>
      <c r="RMO62" s="1"/>
      <c r="RMQ62" s="1"/>
      <c r="RMS62" s="1"/>
      <c r="RMU62" s="1"/>
      <c r="RMW62" s="1"/>
      <c r="RMY62" s="1"/>
      <c r="RNA62" s="1"/>
      <c r="RNC62" s="1"/>
      <c r="RNE62" s="1"/>
      <c r="RNG62" s="1"/>
      <c r="RNI62" s="1"/>
      <c r="RNK62" s="1"/>
      <c r="RNM62" s="1"/>
      <c r="RNO62" s="1"/>
      <c r="RNQ62" s="1"/>
      <c r="RNS62" s="1"/>
      <c r="RNU62" s="1"/>
      <c r="RNW62" s="1"/>
      <c r="RNY62" s="1"/>
      <c r="ROA62" s="1"/>
      <c r="ROC62" s="1"/>
      <c r="ROE62" s="1"/>
      <c r="ROG62" s="1"/>
      <c r="ROI62" s="1"/>
      <c r="ROK62" s="1"/>
      <c r="ROM62" s="1"/>
      <c r="ROO62" s="1"/>
      <c r="ROQ62" s="1"/>
      <c r="ROS62" s="1"/>
      <c r="ROU62" s="1"/>
      <c r="ROW62" s="1"/>
      <c r="ROY62" s="1"/>
      <c r="RPA62" s="1"/>
      <c r="RPC62" s="1"/>
      <c r="RPE62" s="1"/>
      <c r="RPG62" s="1"/>
      <c r="RPI62" s="1"/>
      <c r="RPK62" s="1"/>
      <c r="RPM62" s="1"/>
      <c r="RPO62" s="1"/>
      <c r="RPQ62" s="1"/>
      <c r="RPS62" s="1"/>
      <c r="RPU62" s="1"/>
      <c r="RPW62" s="1"/>
      <c r="RPY62" s="1"/>
      <c r="RQA62" s="1"/>
      <c r="RQC62" s="1"/>
      <c r="RQE62" s="1"/>
      <c r="RQG62" s="1"/>
      <c r="RQI62" s="1"/>
      <c r="RQK62" s="1"/>
      <c r="RQM62" s="1"/>
      <c r="RQO62" s="1"/>
      <c r="RQQ62" s="1"/>
      <c r="RQS62" s="1"/>
      <c r="RQU62" s="1"/>
      <c r="RQW62" s="1"/>
      <c r="RQY62" s="1"/>
      <c r="RRA62" s="1"/>
      <c r="RRC62" s="1"/>
      <c r="RRE62" s="1"/>
      <c r="RRG62" s="1"/>
      <c r="RRI62" s="1"/>
      <c r="RRK62" s="1"/>
      <c r="RRM62" s="1"/>
      <c r="RRO62" s="1"/>
      <c r="RRQ62" s="1"/>
      <c r="RRS62" s="1"/>
      <c r="RRU62" s="1"/>
      <c r="RRW62" s="1"/>
      <c r="RRY62" s="1"/>
      <c r="RSA62" s="1"/>
      <c r="RSC62" s="1"/>
      <c r="RSE62" s="1"/>
      <c r="RSG62" s="1"/>
      <c r="RSI62" s="1"/>
      <c r="RSK62" s="1"/>
      <c r="RSM62" s="1"/>
      <c r="RSO62" s="1"/>
      <c r="RSQ62" s="1"/>
      <c r="RSS62" s="1"/>
      <c r="RSU62" s="1"/>
      <c r="RSW62" s="1"/>
      <c r="RSY62" s="1"/>
      <c r="RTA62" s="1"/>
      <c r="RTC62" s="1"/>
      <c r="RTE62" s="1"/>
      <c r="RTG62" s="1"/>
      <c r="RTI62" s="1"/>
      <c r="RTK62" s="1"/>
      <c r="RTM62" s="1"/>
      <c r="RTO62" s="1"/>
      <c r="RTQ62" s="1"/>
      <c r="RTS62" s="1"/>
      <c r="RTU62" s="1"/>
      <c r="RTW62" s="1"/>
      <c r="RTY62" s="1"/>
      <c r="RUA62" s="1"/>
      <c r="RUC62" s="1"/>
      <c r="RUE62" s="1"/>
      <c r="RUG62" s="1"/>
      <c r="RUI62" s="1"/>
      <c r="RUK62" s="1"/>
      <c r="RUM62" s="1"/>
      <c r="RUO62" s="1"/>
      <c r="RUQ62" s="1"/>
      <c r="RUS62" s="1"/>
      <c r="RUU62" s="1"/>
      <c r="RUW62" s="1"/>
      <c r="RUY62" s="1"/>
      <c r="RVA62" s="1"/>
      <c r="RVC62" s="1"/>
      <c r="RVE62" s="1"/>
      <c r="RVG62" s="1"/>
      <c r="RVI62" s="1"/>
      <c r="RVK62" s="1"/>
      <c r="RVM62" s="1"/>
      <c r="RVO62" s="1"/>
      <c r="RVQ62" s="1"/>
      <c r="RVS62" s="1"/>
      <c r="RVU62" s="1"/>
      <c r="RVW62" s="1"/>
      <c r="RVY62" s="1"/>
      <c r="RWA62" s="1"/>
      <c r="RWC62" s="1"/>
      <c r="RWE62" s="1"/>
      <c r="RWG62" s="1"/>
      <c r="RWI62" s="1"/>
      <c r="RWK62" s="1"/>
      <c r="RWM62" s="1"/>
      <c r="RWO62" s="1"/>
      <c r="RWQ62" s="1"/>
      <c r="RWS62" s="1"/>
      <c r="RWU62" s="1"/>
      <c r="RWW62" s="1"/>
      <c r="RWY62" s="1"/>
      <c r="RXA62" s="1"/>
      <c r="RXC62" s="1"/>
      <c r="RXE62" s="1"/>
      <c r="RXG62" s="1"/>
      <c r="RXI62" s="1"/>
      <c r="RXK62" s="1"/>
      <c r="RXM62" s="1"/>
      <c r="RXO62" s="1"/>
      <c r="RXQ62" s="1"/>
      <c r="RXS62" s="1"/>
      <c r="RXU62" s="1"/>
      <c r="RXW62" s="1"/>
      <c r="RXY62" s="1"/>
      <c r="RYA62" s="1"/>
      <c r="RYC62" s="1"/>
      <c r="RYE62" s="1"/>
      <c r="RYG62" s="1"/>
      <c r="RYI62" s="1"/>
      <c r="RYK62" s="1"/>
      <c r="RYM62" s="1"/>
      <c r="RYO62" s="1"/>
      <c r="RYQ62" s="1"/>
      <c r="RYS62" s="1"/>
      <c r="RYU62" s="1"/>
      <c r="RYW62" s="1"/>
      <c r="RYY62" s="1"/>
      <c r="RZA62" s="1"/>
      <c r="RZC62" s="1"/>
      <c r="RZE62" s="1"/>
      <c r="RZG62" s="1"/>
      <c r="RZI62" s="1"/>
      <c r="RZK62" s="1"/>
      <c r="RZM62" s="1"/>
      <c r="RZO62" s="1"/>
      <c r="RZQ62" s="1"/>
      <c r="RZS62" s="1"/>
      <c r="RZU62" s="1"/>
      <c r="RZW62" s="1"/>
      <c r="RZY62" s="1"/>
      <c r="SAA62" s="1"/>
      <c r="SAC62" s="1"/>
      <c r="SAE62" s="1"/>
      <c r="SAG62" s="1"/>
      <c r="SAI62" s="1"/>
      <c r="SAK62" s="1"/>
      <c r="SAM62" s="1"/>
      <c r="SAO62" s="1"/>
      <c r="SAQ62" s="1"/>
      <c r="SAS62" s="1"/>
      <c r="SAU62" s="1"/>
      <c r="SAW62" s="1"/>
      <c r="SAY62" s="1"/>
      <c r="SBA62" s="1"/>
      <c r="SBC62" s="1"/>
      <c r="SBE62" s="1"/>
      <c r="SBG62" s="1"/>
      <c r="SBI62" s="1"/>
      <c r="SBK62" s="1"/>
      <c r="SBM62" s="1"/>
      <c r="SBO62" s="1"/>
      <c r="SBQ62" s="1"/>
      <c r="SBS62" s="1"/>
      <c r="SBU62" s="1"/>
      <c r="SBW62" s="1"/>
      <c r="SBY62" s="1"/>
      <c r="SCA62" s="1"/>
      <c r="SCC62" s="1"/>
      <c r="SCE62" s="1"/>
      <c r="SCG62" s="1"/>
      <c r="SCI62" s="1"/>
      <c r="SCK62" s="1"/>
      <c r="SCM62" s="1"/>
      <c r="SCO62" s="1"/>
      <c r="SCQ62" s="1"/>
      <c r="SCS62" s="1"/>
      <c r="SCU62" s="1"/>
      <c r="SCW62" s="1"/>
      <c r="SCY62" s="1"/>
      <c r="SDA62" s="1"/>
      <c r="SDC62" s="1"/>
      <c r="SDE62" s="1"/>
      <c r="SDG62" s="1"/>
      <c r="SDI62" s="1"/>
      <c r="SDK62" s="1"/>
      <c r="SDM62" s="1"/>
      <c r="SDO62" s="1"/>
      <c r="SDQ62" s="1"/>
      <c r="SDS62" s="1"/>
      <c r="SDU62" s="1"/>
      <c r="SDW62" s="1"/>
      <c r="SDY62" s="1"/>
      <c r="SEA62" s="1"/>
      <c r="SEC62" s="1"/>
      <c r="SEE62" s="1"/>
      <c r="SEG62" s="1"/>
      <c r="SEI62" s="1"/>
      <c r="SEK62" s="1"/>
      <c r="SEM62" s="1"/>
      <c r="SEO62" s="1"/>
      <c r="SEQ62" s="1"/>
      <c r="SES62" s="1"/>
      <c r="SEU62" s="1"/>
      <c r="SEW62" s="1"/>
      <c r="SEY62" s="1"/>
      <c r="SFA62" s="1"/>
      <c r="SFC62" s="1"/>
      <c r="SFE62" s="1"/>
      <c r="SFG62" s="1"/>
      <c r="SFI62" s="1"/>
      <c r="SFK62" s="1"/>
      <c r="SFM62" s="1"/>
      <c r="SFO62" s="1"/>
      <c r="SFQ62" s="1"/>
      <c r="SFS62" s="1"/>
      <c r="SFU62" s="1"/>
      <c r="SFW62" s="1"/>
      <c r="SFY62" s="1"/>
      <c r="SGA62" s="1"/>
      <c r="SGC62" s="1"/>
      <c r="SGE62" s="1"/>
      <c r="SGG62" s="1"/>
      <c r="SGI62" s="1"/>
      <c r="SGK62" s="1"/>
      <c r="SGM62" s="1"/>
      <c r="SGO62" s="1"/>
      <c r="SGQ62" s="1"/>
      <c r="SGS62" s="1"/>
      <c r="SGU62" s="1"/>
      <c r="SGW62" s="1"/>
      <c r="SGY62" s="1"/>
      <c r="SHA62" s="1"/>
      <c r="SHC62" s="1"/>
      <c r="SHE62" s="1"/>
      <c r="SHG62" s="1"/>
      <c r="SHI62" s="1"/>
      <c r="SHK62" s="1"/>
      <c r="SHM62" s="1"/>
      <c r="SHO62" s="1"/>
      <c r="SHQ62" s="1"/>
      <c r="SHS62" s="1"/>
      <c r="SHU62" s="1"/>
      <c r="SHW62" s="1"/>
      <c r="SHY62" s="1"/>
      <c r="SIA62" s="1"/>
      <c r="SIC62" s="1"/>
      <c r="SIE62" s="1"/>
      <c r="SIG62" s="1"/>
      <c r="SII62" s="1"/>
      <c r="SIK62" s="1"/>
      <c r="SIM62" s="1"/>
      <c r="SIO62" s="1"/>
      <c r="SIQ62" s="1"/>
      <c r="SIS62" s="1"/>
      <c r="SIU62" s="1"/>
      <c r="SIW62" s="1"/>
      <c r="SIY62" s="1"/>
      <c r="SJA62" s="1"/>
      <c r="SJC62" s="1"/>
      <c r="SJE62" s="1"/>
      <c r="SJG62" s="1"/>
      <c r="SJI62" s="1"/>
      <c r="SJK62" s="1"/>
      <c r="SJM62" s="1"/>
      <c r="SJO62" s="1"/>
      <c r="SJQ62" s="1"/>
      <c r="SJS62" s="1"/>
      <c r="SJU62" s="1"/>
      <c r="SJW62" s="1"/>
      <c r="SJY62" s="1"/>
      <c r="SKA62" s="1"/>
      <c r="SKC62" s="1"/>
      <c r="SKE62" s="1"/>
      <c r="SKG62" s="1"/>
      <c r="SKI62" s="1"/>
      <c r="SKK62" s="1"/>
      <c r="SKM62" s="1"/>
      <c r="SKO62" s="1"/>
      <c r="SKQ62" s="1"/>
      <c r="SKS62" s="1"/>
      <c r="SKU62" s="1"/>
      <c r="SKW62" s="1"/>
      <c r="SKY62" s="1"/>
      <c r="SLA62" s="1"/>
      <c r="SLC62" s="1"/>
      <c r="SLE62" s="1"/>
      <c r="SLG62" s="1"/>
      <c r="SLI62" s="1"/>
      <c r="SLK62" s="1"/>
      <c r="SLM62" s="1"/>
      <c r="SLO62" s="1"/>
      <c r="SLQ62" s="1"/>
      <c r="SLS62" s="1"/>
      <c r="SLU62" s="1"/>
      <c r="SLW62" s="1"/>
      <c r="SLY62" s="1"/>
      <c r="SMA62" s="1"/>
      <c r="SMC62" s="1"/>
      <c r="SME62" s="1"/>
      <c r="SMG62" s="1"/>
      <c r="SMI62" s="1"/>
      <c r="SMK62" s="1"/>
      <c r="SMM62" s="1"/>
      <c r="SMO62" s="1"/>
      <c r="SMQ62" s="1"/>
      <c r="SMS62" s="1"/>
      <c r="SMU62" s="1"/>
      <c r="SMW62" s="1"/>
      <c r="SMY62" s="1"/>
      <c r="SNA62" s="1"/>
      <c r="SNC62" s="1"/>
      <c r="SNE62" s="1"/>
      <c r="SNG62" s="1"/>
      <c r="SNI62" s="1"/>
      <c r="SNK62" s="1"/>
      <c r="SNM62" s="1"/>
      <c r="SNO62" s="1"/>
      <c r="SNQ62" s="1"/>
      <c r="SNS62" s="1"/>
      <c r="SNU62" s="1"/>
      <c r="SNW62" s="1"/>
      <c r="SNY62" s="1"/>
      <c r="SOA62" s="1"/>
      <c r="SOC62" s="1"/>
      <c r="SOE62" s="1"/>
      <c r="SOG62" s="1"/>
      <c r="SOI62" s="1"/>
      <c r="SOK62" s="1"/>
      <c r="SOM62" s="1"/>
      <c r="SOO62" s="1"/>
      <c r="SOQ62" s="1"/>
      <c r="SOS62" s="1"/>
      <c r="SOU62" s="1"/>
      <c r="SOW62" s="1"/>
      <c r="SOY62" s="1"/>
      <c r="SPA62" s="1"/>
      <c r="SPC62" s="1"/>
      <c r="SPE62" s="1"/>
      <c r="SPG62" s="1"/>
      <c r="SPI62" s="1"/>
      <c r="SPK62" s="1"/>
      <c r="SPM62" s="1"/>
      <c r="SPO62" s="1"/>
      <c r="SPQ62" s="1"/>
      <c r="SPS62" s="1"/>
      <c r="SPU62" s="1"/>
      <c r="SPW62" s="1"/>
      <c r="SPY62" s="1"/>
      <c r="SQA62" s="1"/>
      <c r="SQC62" s="1"/>
      <c r="SQE62" s="1"/>
      <c r="SQG62" s="1"/>
      <c r="SQI62" s="1"/>
      <c r="SQK62" s="1"/>
      <c r="SQM62" s="1"/>
      <c r="SQO62" s="1"/>
      <c r="SQQ62" s="1"/>
      <c r="SQS62" s="1"/>
      <c r="SQU62" s="1"/>
      <c r="SQW62" s="1"/>
      <c r="SQY62" s="1"/>
      <c r="SRA62" s="1"/>
      <c r="SRC62" s="1"/>
      <c r="SRE62" s="1"/>
      <c r="SRG62" s="1"/>
      <c r="SRI62" s="1"/>
      <c r="SRK62" s="1"/>
      <c r="SRM62" s="1"/>
      <c r="SRO62" s="1"/>
      <c r="SRQ62" s="1"/>
      <c r="SRS62" s="1"/>
      <c r="SRU62" s="1"/>
      <c r="SRW62" s="1"/>
      <c r="SRY62" s="1"/>
      <c r="SSA62" s="1"/>
      <c r="SSC62" s="1"/>
      <c r="SSE62" s="1"/>
      <c r="SSG62" s="1"/>
      <c r="SSI62" s="1"/>
      <c r="SSK62" s="1"/>
      <c r="SSM62" s="1"/>
      <c r="SSO62" s="1"/>
      <c r="SSQ62" s="1"/>
      <c r="SSS62" s="1"/>
      <c r="SSU62" s="1"/>
      <c r="SSW62" s="1"/>
      <c r="SSY62" s="1"/>
      <c r="STA62" s="1"/>
      <c r="STC62" s="1"/>
      <c r="STE62" s="1"/>
      <c r="STG62" s="1"/>
      <c r="STI62" s="1"/>
      <c r="STK62" s="1"/>
      <c r="STM62" s="1"/>
      <c r="STO62" s="1"/>
      <c r="STQ62" s="1"/>
      <c r="STS62" s="1"/>
      <c r="STU62" s="1"/>
      <c r="STW62" s="1"/>
      <c r="STY62" s="1"/>
      <c r="SUA62" s="1"/>
      <c r="SUC62" s="1"/>
      <c r="SUE62" s="1"/>
      <c r="SUG62" s="1"/>
      <c r="SUI62" s="1"/>
      <c r="SUK62" s="1"/>
      <c r="SUM62" s="1"/>
      <c r="SUO62" s="1"/>
      <c r="SUQ62" s="1"/>
      <c r="SUS62" s="1"/>
      <c r="SUU62" s="1"/>
      <c r="SUW62" s="1"/>
      <c r="SUY62" s="1"/>
      <c r="SVA62" s="1"/>
      <c r="SVC62" s="1"/>
      <c r="SVE62" s="1"/>
      <c r="SVG62" s="1"/>
      <c r="SVI62" s="1"/>
      <c r="SVK62" s="1"/>
      <c r="SVM62" s="1"/>
      <c r="SVO62" s="1"/>
      <c r="SVQ62" s="1"/>
      <c r="SVS62" s="1"/>
      <c r="SVU62" s="1"/>
      <c r="SVW62" s="1"/>
      <c r="SVY62" s="1"/>
      <c r="SWA62" s="1"/>
      <c r="SWC62" s="1"/>
      <c r="SWE62" s="1"/>
      <c r="SWG62" s="1"/>
      <c r="SWI62" s="1"/>
      <c r="SWK62" s="1"/>
      <c r="SWM62" s="1"/>
      <c r="SWO62" s="1"/>
      <c r="SWQ62" s="1"/>
      <c r="SWS62" s="1"/>
      <c r="SWU62" s="1"/>
      <c r="SWW62" s="1"/>
      <c r="SWY62" s="1"/>
      <c r="SXA62" s="1"/>
      <c r="SXC62" s="1"/>
      <c r="SXE62" s="1"/>
      <c r="SXG62" s="1"/>
      <c r="SXI62" s="1"/>
      <c r="SXK62" s="1"/>
      <c r="SXM62" s="1"/>
      <c r="SXO62" s="1"/>
      <c r="SXQ62" s="1"/>
      <c r="SXS62" s="1"/>
      <c r="SXU62" s="1"/>
      <c r="SXW62" s="1"/>
      <c r="SXY62" s="1"/>
      <c r="SYA62" s="1"/>
      <c r="SYC62" s="1"/>
      <c r="SYE62" s="1"/>
      <c r="SYG62" s="1"/>
      <c r="SYI62" s="1"/>
      <c r="SYK62" s="1"/>
      <c r="SYM62" s="1"/>
      <c r="SYO62" s="1"/>
      <c r="SYQ62" s="1"/>
      <c r="SYS62" s="1"/>
      <c r="SYU62" s="1"/>
      <c r="SYW62" s="1"/>
      <c r="SYY62" s="1"/>
      <c r="SZA62" s="1"/>
      <c r="SZC62" s="1"/>
      <c r="SZE62" s="1"/>
      <c r="SZG62" s="1"/>
      <c r="SZI62" s="1"/>
      <c r="SZK62" s="1"/>
      <c r="SZM62" s="1"/>
      <c r="SZO62" s="1"/>
      <c r="SZQ62" s="1"/>
      <c r="SZS62" s="1"/>
      <c r="SZU62" s="1"/>
      <c r="SZW62" s="1"/>
      <c r="SZY62" s="1"/>
      <c r="TAA62" s="1"/>
      <c r="TAC62" s="1"/>
      <c r="TAE62" s="1"/>
      <c r="TAG62" s="1"/>
      <c r="TAI62" s="1"/>
      <c r="TAK62" s="1"/>
      <c r="TAM62" s="1"/>
      <c r="TAO62" s="1"/>
      <c r="TAQ62" s="1"/>
      <c r="TAS62" s="1"/>
      <c r="TAU62" s="1"/>
      <c r="TAW62" s="1"/>
      <c r="TAY62" s="1"/>
      <c r="TBA62" s="1"/>
      <c r="TBC62" s="1"/>
      <c r="TBE62" s="1"/>
      <c r="TBG62" s="1"/>
      <c r="TBI62" s="1"/>
      <c r="TBK62" s="1"/>
      <c r="TBM62" s="1"/>
      <c r="TBO62" s="1"/>
      <c r="TBQ62" s="1"/>
      <c r="TBS62" s="1"/>
      <c r="TBU62" s="1"/>
      <c r="TBW62" s="1"/>
      <c r="TBY62" s="1"/>
      <c r="TCA62" s="1"/>
      <c r="TCC62" s="1"/>
      <c r="TCE62" s="1"/>
      <c r="TCG62" s="1"/>
      <c r="TCI62" s="1"/>
      <c r="TCK62" s="1"/>
      <c r="TCM62" s="1"/>
      <c r="TCO62" s="1"/>
      <c r="TCQ62" s="1"/>
      <c r="TCS62" s="1"/>
      <c r="TCU62" s="1"/>
      <c r="TCW62" s="1"/>
      <c r="TCY62" s="1"/>
      <c r="TDA62" s="1"/>
      <c r="TDC62" s="1"/>
      <c r="TDE62" s="1"/>
      <c r="TDG62" s="1"/>
      <c r="TDI62" s="1"/>
      <c r="TDK62" s="1"/>
      <c r="TDM62" s="1"/>
      <c r="TDO62" s="1"/>
      <c r="TDQ62" s="1"/>
      <c r="TDS62" s="1"/>
      <c r="TDU62" s="1"/>
      <c r="TDW62" s="1"/>
      <c r="TDY62" s="1"/>
      <c r="TEA62" s="1"/>
      <c r="TEC62" s="1"/>
      <c r="TEE62" s="1"/>
      <c r="TEG62" s="1"/>
      <c r="TEI62" s="1"/>
      <c r="TEK62" s="1"/>
      <c r="TEM62" s="1"/>
      <c r="TEO62" s="1"/>
      <c r="TEQ62" s="1"/>
      <c r="TES62" s="1"/>
      <c r="TEU62" s="1"/>
      <c r="TEW62" s="1"/>
      <c r="TEY62" s="1"/>
      <c r="TFA62" s="1"/>
      <c r="TFC62" s="1"/>
      <c r="TFE62" s="1"/>
      <c r="TFG62" s="1"/>
      <c r="TFI62" s="1"/>
      <c r="TFK62" s="1"/>
      <c r="TFM62" s="1"/>
      <c r="TFO62" s="1"/>
      <c r="TFQ62" s="1"/>
      <c r="TFS62" s="1"/>
      <c r="TFU62" s="1"/>
      <c r="TFW62" s="1"/>
      <c r="TFY62" s="1"/>
      <c r="TGA62" s="1"/>
      <c r="TGC62" s="1"/>
      <c r="TGE62" s="1"/>
      <c r="TGG62" s="1"/>
      <c r="TGI62" s="1"/>
      <c r="TGK62" s="1"/>
      <c r="TGM62" s="1"/>
      <c r="TGO62" s="1"/>
      <c r="TGQ62" s="1"/>
      <c r="TGS62" s="1"/>
      <c r="TGU62" s="1"/>
      <c r="TGW62" s="1"/>
      <c r="TGY62" s="1"/>
      <c r="THA62" s="1"/>
      <c r="THC62" s="1"/>
      <c r="THE62" s="1"/>
      <c r="THG62" s="1"/>
      <c r="THI62" s="1"/>
      <c r="THK62" s="1"/>
      <c r="THM62" s="1"/>
      <c r="THO62" s="1"/>
      <c r="THQ62" s="1"/>
      <c r="THS62" s="1"/>
      <c r="THU62" s="1"/>
      <c r="THW62" s="1"/>
      <c r="THY62" s="1"/>
      <c r="TIA62" s="1"/>
      <c r="TIC62" s="1"/>
      <c r="TIE62" s="1"/>
      <c r="TIG62" s="1"/>
      <c r="TII62" s="1"/>
      <c r="TIK62" s="1"/>
      <c r="TIM62" s="1"/>
      <c r="TIO62" s="1"/>
      <c r="TIQ62" s="1"/>
      <c r="TIS62" s="1"/>
      <c r="TIU62" s="1"/>
      <c r="TIW62" s="1"/>
      <c r="TIY62" s="1"/>
      <c r="TJA62" s="1"/>
      <c r="TJC62" s="1"/>
      <c r="TJE62" s="1"/>
      <c r="TJG62" s="1"/>
      <c r="TJI62" s="1"/>
      <c r="TJK62" s="1"/>
      <c r="TJM62" s="1"/>
      <c r="TJO62" s="1"/>
      <c r="TJQ62" s="1"/>
      <c r="TJS62" s="1"/>
      <c r="TJU62" s="1"/>
      <c r="TJW62" s="1"/>
      <c r="TJY62" s="1"/>
      <c r="TKA62" s="1"/>
      <c r="TKC62" s="1"/>
      <c r="TKE62" s="1"/>
      <c r="TKG62" s="1"/>
      <c r="TKI62" s="1"/>
      <c r="TKK62" s="1"/>
      <c r="TKM62" s="1"/>
      <c r="TKO62" s="1"/>
      <c r="TKQ62" s="1"/>
      <c r="TKS62" s="1"/>
      <c r="TKU62" s="1"/>
      <c r="TKW62" s="1"/>
      <c r="TKY62" s="1"/>
      <c r="TLA62" s="1"/>
      <c r="TLC62" s="1"/>
      <c r="TLE62" s="1"/>
      <c r="TLG62" s="1"/>
      <c r="TLI62" s="1"/>
      <c r="TLK62" s="1"/>
      <c r="TLM62" s="1"/>
      <c r="TLO62" s="1"/>
      <c r="TLQ62" s="1"/>
      <c r="TLS62" s="1"/>
      <c r="TLU62" s="1"/>
      <c r="TLW62" s="1"/>
      <c r="TLY62" s="1"/>
      <c r="TMA62" s="1"/>
      <c r="TMC62" s="1"/>
      <c r="TME62" s="1"/>
      <c r="TMG62" s="1"/>
      <c r="TMI62" s="1"/>
      <c r="TMK62" s="1"/>
      <c r="TMM62" s="1"/>
      <c r="TMO62" s="1"/>
      <c r="TMQ62" s="1"/>
      <c r="TMS62" s="1"/>
      <c r="TMU62" s="1"/>
      <c r="TMW62" s="1"/>
      <c r="TMY62" s="1"/>
      <c r="TNA62" s="1"/>
      <c r="TNC62" s="1"/>
      <c r="TNE62" s="1"/>
      <c r="TNG62" s="1"/>
      <c r="TNI62" s="1"/>
      <c r="TNK62" s="1"/>
      <c r="TNM62" s="1"/>
      <c r="TNO62" s="1"/>
      <c r="TNQ62" s="1"/>
      <c r="TNS62" s="1"/>
      <c r="TNU62" s="1"/>
      <c r="TNW62" s="1"/>
      <c r="TNY62" s="1"/>
      <c r="TOA62" s="1"/>
      <c r="TOC62" s="1"/>
      <c r="TOE62" s="1"/>
      <c r="TOG62" s="1"/>
      <c r="TOI62" s="1"/>
      <c r="TOK62" s="1"/>
      <c r="TOM62" s="1"/>
      <c r="TOO62" s="1"/>
      <c r="TOQ62" s="1"/>
      <c r="TOS62" s="1"/>
      <c r="TOU62" s="1"/>
      <c r="TOW62" s="1"/>
      <c r="TOY62" s="1"/>
      <c r="TPA62" s="1"/>
      <c r="TPC62" s="1"/>
      <c r="TPE62" s="1"/>
      <c r="TPG62" s="1"/>
      <c r="TPI62" s="1"/>
      <c r="TPK62" s="1"/>
      <c r="TPM62" s="1"/>
      <c r="TPO62" s="1"/>
      <c r="TPQ62" s="1"/>
      <c r="TPS62" s="1"/>
      <c r="TPU62" s="1"/>
      <c r="TPW62" s="1"/>
      <c r="TPY62" s="1"/>
      <c r="TQA62" s="1"/>
      <c r="TQC62" s="1"/>
      <c r="TQE62" s="1"/>
      <c r="TQG62" s="1"/>
      <c r="TQI62" s="1"/>
      <c r="TQK62" s="1"/>
      <c r="TQM62" s="1"/>
      <c r="TQO62" s="1"/>
      <c r="TQQ62" s="1"/>
      <c r="TQS62" s="1"/>
      <c r="TQU62" s="1"/>
      <c r="TQW62" s="1"/>
      <c r="TQY62" s="1"/>
      <c r="TRA62" s="1"/>
      <c r="TRC62" s="1"/>
      <c r="TRE62" s="1"/>
      <c r="TRG62" s="1"/>
      <c r="TRI62" s="1"/>
      <c r="TRK62" s="1"/>
      <c r="TRM62" s="1"/>
      <c r="TRO62" s="1"/>
      <c r="TRQ62" s="1"/>
      <c r="TRS62" s="1"/>
      <c r="TRU62" s="1"/>
      <c r="TRW62" s="1"/>
      <c r="TRY62" s="1"/>
      <c r="TSA62" s="1"/>
      <c r="TSC62" s="1"/>
      <c r="TSE62" s="1"/>
      <c r="TSG62" s="1"/>
      <c r="TSI62" s="1"/>
      <c r="TSK62" s="1"/>
      <c r="TSM62" s="1"/>
      <c r="TSO62" s="1"/>
      <c r="TSQ62" s="1"/>
      <c r="TSS62" s="1"/>
      <c r="TSU62" s="1"/>
      <c r="TSW62" s="1"/>
      <c r="TSY62" s="1"/>
      <c r="TTA62" s="1"/>
      <c r="TTC62" s="1"/>
      <c r="TTE62" s="1"/>
      <c r="TTG62" s="1"/>
      <c r="TTI62" s="1"/>
      <c r="TTK62" s="1"/>
      <c r="TTM62" s="1"/>
      <c r="TTO62" s="1"/>
      <c r="TTQ62" s="1"/>
      <c r="TTS62" s="1"/>
      <c r="TTU62" s="1"/>
      <c r="TTW62" s="1"/>
      <c r="TTY62" s="1"/>
      <c r="TUA62" s="1"/>
      <c r="TUC62" s="1"/>
      <c r="TUE62" s="1"/>
      <c r="TUG62" s="1"/>
      <c r="TUI62" s="1"/>
      <c r="TUK62" s="1"/>
      <c r="TUM62" s="1"/>
      <c r="TUO62" s="1"/>
      <c r="TUQ62" s="1"/>
      <c r="TUS62" s="1"/>
      <c r="TUU62" s="1"/>
      <c r="TUW62" s="1"/>
      <c r="TUY62" s="1"/>
      <c r="TVA62" s="1"/>
      <c r="TVC62" s="1"/>
      <c r="TVE62" s="1"/>
      <c r="TVG62" s="1"/>
      <c r="TVI62" s="1"/>
      <c r="TVK62" s="1"/>
      <c r="TVM62" s="1"/>
      <c r="TVO62" s="1"/>
      <c r="TVQ62" s="1"/>
      <c r="TVS62" s="1"/>
      <c r="TVU62" s="1"/>
      <c r="TVW62" s="1"/>
      <c r="TVY62" s="1"/>
      <c r="TWA62" s="1"/>
      <c r="TWC62" s="1"/>
      <c r="TWE62" s="1"/>
      <c r="TWG62" s="1"/>
      <c r="TWI62" s="1"/>
      <c r="TWK62" s="1"/>
      <c r="TWM62" s="1"/>
      <c r="TWO62" s="1"/>
      <c r="TWQ62" s="1"/>
      <c r="TWS62" s="1"/>
      <c r="TWU62" s="1"/>
      <c r="TWW62" s="1"/>
      <c r="TWY62" s="1"/>
      <c r="TXA62" s="1"/>
      <c r="TXC62" s="1"/>
      <c r="TXE62" s="1"/>
      <c r="TXG62" s="1"/>
      <c r="TXI62" s="1"/>
      <c r="TXK62" s="1"/>
      <c r="TXM62" s="1"/>
      <c r="TXO62" s="1"/>
      <c r="TXQ62" s="1"/>
      <c r="TXS62" s="1"/>
      <c r="TXU62" s="1"/>
      <c r="TXW62" s="1"/>
      <c r="TXY62" s="1"/>
      <c r="TYA62" s="1"/>
      <c r="TYC62" s="1"/>
      <c r="TYE62" s="1"/>
      <c r="TYG62" s="1"/>
      <c r="TYI62" s="1"/>
      <c r="TYK62" s="1"/>
      <c r="TYM62" s="1"/>
      <c r="TYO62" s="1"/>
      <c r="TYQ62" s="1"/>
      <c r="TYS62" s="1"/>
      <c r="TYU62" s="1"/>
      <c r="TYW62" s="1"/>
      <c r="TYY62" s="1"/>
      <c r="TZA62" s="1"/>
      <c r="TZC62" s="1"/>
      <c r="TZE62" s="1"/>
      <c r="TZG62" s="1"/>
      <c r="TZI62" s="1"/>
      <c r="TZK62" s="1"/>
      <c r="TZM62" s="1"/>
      <c r="TZO62" s="1"/>
      <c r="TZQ62" s="1"/>
      <c r="TZS62" s="1"/>
      <c r="TZU62" s="1"/>
      <c r="TZW62" s="1"/>
      <c r="TZY62" s="1"/>
      <c r="UAA62" s="1"/>
      <c r="UAC62" s="1"/>
      <c r="UAE62" s="1"/>
      <c r="UAG62" s="1"/>
      <c r="UAI62" s="1"/>
      <c r="UAK62" s="1"/>
      <c r="UAM62" s="1"/>
      <c r="UAO62" s="1"/>
      <c r="UAQ62" s="1"/>
      <c r="UAS62" s="1"/>
      <c r="UAU62" s="1"/>
      <c r="UAW62" s="1"/>
      <c r="UAY62" s="1"/>
      <c r="UBA62" s="1"/>
      <c r="UBC62" s="1"/>
      <c r="UBE62" s="1"/>
      <c r="UBG62" s="1"/>
      <c r="UBI62" s="1"/>
      <c r="UBK62" s="1"/>
      <c r="UBM62" s="1"/>
      <c r="UBO62" s="1"/>
      <c r="UBQ62" s="1"/>
      <c r="UBS62" s="1"/>
      <c r="UBU62" s="1"/>
      <c r="UBW62" s="1"/>
      <c r="UBY62" s="1"/>
      <c r="UCA62" s="1"/>
      <c r="UCC62" s="1"/>
      <c r="UCE62" s="1"/>
      <c r="UCG62" s="1"/>
      <c r="UCI62" s="1"/>
      <c r="UCK62" s="1"/>
      <c r="UCM62" s="1"/>
      <c r="UCO62" s="1"/>
      <c r="UCQ62" s="1"/>
      <c r="UCS62" s="1"/>
      <c r="UCU62" s="1"/>
      <c r="UCW62" s="1"/>
      <c r="UCY62" s="1"/>
      <c r="UDA62" s="1"/>
      <c r="UDC62" s="1"/>
      <c r="UDE62" s="1"/>
      <c r="UDG62" s="1"/>
      <c r="UDI62" s="1"/>
      <c r="UDK62" s="1"/>
      <c r="UDM62" s="1"/>
      <c r="UDO62" s="1"/>
      <c r="UDQ62" s="1"/>
      <c r="UDS62" s="1"/>
      <c r="UDU62" s="1"/>
      <c r="UDW62" s="1"/>
      <c r="UDY62" s="1"/>
      <c r="UEA62" s="1"/>
      <c r="UEC62" s="1"/>
      <c r="UEE62" s="1"/>
      <c r="UEG62" s="1"/>
      <c r="UEI62" s="1"/>
      <c r="UEK62" s="1"/>
      <c r="UEM62" s="1"/>
      <c r="UEO62" s="1"/>
      <c r="UEQ62" s="1"/>
      <c r="UES62" s="1"/>
      <c r="UEU62" s="1"/>
      <c r="UEW62" s="1"/>
      <c r="UEY62" s="1"/>
      <c r="UFA62" s="1"/>
      <c r="UFC62" s="1"/>
      <c r="UFE62" s="1"/>
      <c r="UFG62" s="1"/>
      <c r="UFI62" s="1"/>
      <c r="UFK62" s="1"/>
      <c r="UFM62" s="1"/>
      <c r="UFO62" s="1"/>
      <c r="UFQ62" s="1"/>
      <c r="UFS62" s="1"/>
      <c r="UFU62" s="1"/>
      <c r="UFW62" s="1"/>
      <c r="UFY62" s="1"/>
      <c r="UGA62" s="1"/>
      <c r="UGC62" s="1"/>
      <c r="UGE62" s="1"/>
      <c r="UGG62" s="1"/>
      <c r="UGI62" s="1"/>
      <c r="UGK62" s="1"/>
      <c r="UGM62" s="1"/>
      <c r="UGO62" s="1"/>
      <c r="UGQ62" s="1"/>
      <c r="UGS62" s="1"/>
      <c r="UGU62" s="1"/>
      <c r="UGW62" s="1"/>
      <c r="UGY62" s="1"/>
      <c r="UHA62" s="1"/>
      <c r="UHC62" s="1"/>
      <c r="UHE62" s="1"/>
      <c r="UHG62" s="1"/>
      <c r="UHI62" s="1"/>
      <c r="UHK62" s="1"/>
      <c r="UHM62" s="1"/>
      <c r="UHO62" s="1"/>
      <c r="UHQ62" s="1"/>
      <c r="UHS62" s="1"/>
      <c r="UHU62" s="1"/>
      <c r="UHW62" s="1"/>
      <c r="UHY62" s="1"/>
      <c r="UIA62" s="1"/>
      <c r="UIC62" s="1"/>
      <c r="UIE62" s="1"/>
      <c r="UIG62" s="1"/>
      <c r="UII62" s="1"/>
      <c r="UIK62" s="1"/>
      <c r="UIM62" s="1"/>
      <c r="UIO62" s="1"/>
      <c r="UIQ62" s="1"/>
      <c r="UIS62" s="1"/>
      <c r="UIU62" s="1"/>
      <c r="UIW62" s="1"/>
      <c r="UIY62" s="1"/>
      <c r="UJA62" s="1"/>
      <c r="UJC62" s="1"/>
      <c r="UJE62" s="1"/>
      <c r="UJG62" s="1"/>
      <c r="UJI62" s="1"/>
      <c r="UJK62" s="1"/>
      <c r="UJM62" s="1"/>
      <c r="UJO62" s="1"/>
      <c r="UJQ62" s="1"/>
      <c r="UJS62" s="1"/>
      <c r="UJU62" s="1"/>
      <c r="UJW62" s="1"/>
      <c r="UJY62" s="1"/>
      <c r="UKA62" s="1"/>
      <c r="UKC62" s="1"/>
      <c r="UKE62" s="1"/>
      <c r="UKG62" s="1"/>
      <c r="UKI62" s="1"/>
      <c r="UKK62" s="1"/>
      <c r="UKM62" s="1"/>
      <c r="UKO62" s="1"/>
      <c r="UKQ62" s="1"/>
      <c r="UKS62" s="1"/>
      <c r="UKU62" s="1"/>
      <c r="UKW62" s="1"/>
      <c r="UKY62" s="1"/>
      <c r="ULA62" s="1"/>
      <c r="ULC62" s="1"/>
      <c r="ULE62" s="1"/>
      <c r="ULG62" s="1"/>
      <c r="ULI62" s="1"/>
      <c r="ULK62" s="1"/>
      <c r="ULM62" s="1"/>
      <c r="ULO62" s="1"/>
      <c r="ULQ62" s="1"/>
      <c r="ULS62" s="1"/>
      <c r="ULU62" s="1"/>
      <c r="ULW62" s="1"/>
      <c r="ULY62" s="1"/>
      <c r="UMA62" s="1"/>
      <c r="UMC62" s="1"/>
      <c r="UME62" s="1"/>
      <c r="UMG62" s="1"/>
      <c r="UMI62" s="1"/>
      <c r="UMK62" s="1"/>
      <c r="UMM62" s="1"/>
      <c r="UMO62" s="1"/>
      <c r="UMQ62" s="1"/>
      <c r="UMS62" s="1"/>
      <c r="UMU62" s="1"/>
      <c r="UMW62" s="1"/>
      <c r="UMY62" s="1"/>
      <c r="UNA62" s="1"/>
      <c r="UNC62" s="1"/>
      <c r="UNE62" s="1"/>
      <c r="UNG62" s="1"/>
      <c r="UNI62" s="1"/>
      <c r="UNK62" s="1"/>
      <c r="UNM62" s="1"/>
      <c r="UNO62" s="1"/>
      <c r="UNQ62" s="1"/>
      <c r="UNS62" s="1"/>
      <c r="UNU62" s="1"/>
      <c r="UNW62" s="1"/>
      <c r="UNY62" s="1"/>
      <c r="UOA62" s="1"/>
      <c r="UOC62" s="1"/>
      <c r="UOE62" s="1"/>
      <c r="UOG62" s="1"/>
      <c r="UOI62" s="1"/>
      <c r="UOK62" s="1"/>
      <c r="UOM62" s="1"/>
      <c r="UOO62" s="1"/>
      <c r="UOQ62" s="1"/>
      <c r="UOS62" s="1"/>
      <c r="UOU62" s="1"/>
      <c r="UOW62" s="1"/>
      <c r="UOY62" s="1"/>
      <c r="UPA62" s="1"/>
      <c r="UPC62" s="1"/>
      <c r="UPE62" s="1"/>
      <c r="UPG62" s="1"/>
      <c r="UPI62" s="1"/>
      <c r="UPK62" s="1"/>
      <c r="UPM62" s="1"/>
      <c r="UPO62" s="1"/>
      <c r="UPQ62" s="1"/>
      <c r="UPS62" s="1"/>
      <c r="UPU62" s="1"/>
      <c r="UPW62" s="1"/>
      <c r="UPY62" s="1"/>
      <c r="UQA62" s="1"/>
      <c r="UQC62" s="1"/>
      <c r="UQE62" s="1"/>
      <c r="UQG62" s="1"/>
      <c r="UQI62" s="1"/>
      <c r="UQK62" s="1"/>
      <c r="UQM62" s="1"/>
      <c r="UQO62" s="1"/>
      <c r="UQQ62" s="1"/>
      <c r="UQS62" s="1"/>
      <c r="UQU62" s="1"/>
      <c r="UQW62" s="1"/>
      <c r="UQY62" s="1"/>
      <c r="URA62" s="1"/>
      <c r="URC62" s="1"/>
      <c r="URE62" s="1"/>
      <c r="URG62" s="1"/>
      <c r="URI62" s="1"/>
      <c r="URK62" s="1"/>
      <c r="URM62" s="1"/>
      <c r="URO62" s="1"/>
      <c r="URQ62" s="1"/>
      <c r="URS62" s="1"/>
      <c r="URU62" s="1"/>
      <c r="URW62" s="1"/>
      <c r="URY62" s="1"/>
      <c r="USA62" s="1"/>
      <c r="USC62" s="1"/>
      <c r="USE62" s="1"/>
      <c r="USG62" s="1"/>
      <c r="USI62" s="1"/>
      <c r="USK62" s="1"/>
      <c r="USM62" s="1"/>
      <c r="USO62" s="1"/>
      <c r="USQ62" s="1"/>
      <c r="USS62" s="1"/>
      <c r="USU62" s="1"/>
      <c r="USW62" s="1"/>
      <c r="USY62" s="1"/>
      <c r="UTA62" s="1"/>
      <c r="UTC62" s="1"/>
      <c r="UTE62" s="1"/>
      <c r="UTG62" s="1"/>
      <c r="UTI62" s="1"/>
      <c r="UTK62" s="1"/>
      <c r="UTM62" s="1"/>
      <c r="UTO62" s="1"/>
      <c r="UTQ62" s="1"/>
      <c r="UTS62" s="1"/>
      <c r="UTU62" s="1"/>
      <c r="UTW62" s="1"/>
      <c r="UTY62" s="1"/>
      <c r="UUA62" s="1"/>
      <c r="UUC62" s="1"/>
      <c r="UUE62" s="1"/>
      <c r="UUG62" s="1"/>
      <c r="UUI62" s="1"/>
      <c r="UUK62" s="1"/>
      <c r="UUM62" s="1"/>
      <c r="UUO62" s="1"/>
      <c r="UUQ62" s="1"/>
      <c r="UUS62" s="1"/>
      <c r="UUU62" s="1"/>
      <c r="UUW62" s="1"/>
      <c r="UUY62" s="1"/>
      <c r="UVA62" s="1"/>
      <c r="UVC62" s="1"/>
      <c r="UVE62" s="1"/>
      <c r="UVG62" s="1"/>
      <c r="UVI62" s="1"/>
      <c r="UVK62" s="1"/>
      <c r="UVM62" s="1"/>
      <c r="UVO62" s="1"/>
      <c r="UVQ62" s="1"/>
      <c r="UVS62" s="1"/>
      <c r="UVU62" s="1"/>
      <c r="UVW62" s="1"/>
      <c r="UVY62" s="1"/>
      <c r="UWA62" s="1"/>
      <c r="UWC62" s="1"/>
      <c r="UWE62" s="1"/>
      <c r="UWG62" s="1"/>
      <c r="UWI62" s="1"/>
      <c r="UWK62" s="1"/>
      <c r="UWM62" s="1"/>
      <c r="UWO62" s="1"/>
      <c r="UWQ62" s="1"/>
      <c r="UWS62" s="1"/>
      <c r="UWU62" s="1"/>
      <c r="UWW62" s="1"/>
      <c r="UWY62" s="1"/>
      <c r="UXA62" s="1"/>
      <c r="UXC62" s="1"/>
      <c r="UXE62" s="1"/>
      <c r="UXG62" s="1"/>
      <c r="UXI62" s="1"/>
      <c r="UXK62" s="1"/>
      <c r="UXM62" s="1"/>
      <c r="UXO62" s="1"/>
      <c r="UXQ62" s="1"/>
      <c r="UXS62" s="1"/>
      <c r="UXU62" s="1"/>
      <c r="UXW62" s="1"/>
      <c r="UXY62" s="1"/>
      <c r="UYA62" s="1"/>
      <c r="UYC62" s="1"/>
      <c r="UYE62" s="1"/>
      <c r="UYG62" s="1"/>
      <c r="UYI62" s="1"/>
      <c r="UYK62" s="1"/>
      <c r="UYM62" s="1"/>
      <c r="UYO62" s="1"/>
      <c r="UYQ62" s="1"/>
      <c r="UYS62" s="1"/>
      <c r="UYU62" s="1"/>
      <c r="UYW62" s="1"/>
      <c r="UYY62" s="1"/>
      <c r="UZA62" s="1"/>
      <c r="UZC62" s="1"/>
      <c r="UZE62" s="1"/>
      <c r="UZG62" s="1"/>
      <c r="UZI62" s="1"/>
      <c r="UZK62" s="1"/>
      <c r="UZM62" s="1"/>
      <c r="UZO62" s="1"/>
      <c r="UZQ62" s="1"/>
      <c r="UZS62" s="1"/>
      <c r="UZU62" s="1"/>
      <c r="UZW62" s="1"/>
      <c r="UZY62" s="1"/>
      <c r="VAA62" s="1"/>
      <c r="VAC62" s="1"/>
      <c r="VAE62" s="1"/>
      <c r="VAG62" s="1"/>
      <c r="VAI62" s="1"/>
      <c r="VAK62" s="1"/>
      <c r="VAM62" s="1"/>
      <c r="VAO62" s="1"/>
      <c r="VAQ62" s="1"/>
      <c r="VAS62" s="1"/>
      <c r="VAU62" s="1"/>
      <c r="VAW62" s="1"/>
      <c r="VAY62" s="1"/>
      <c r="VBA62" s="1"/>
      <c r="VBC62" s="1"/>
      <c r="VBE62" s="1"/>
      <c r="VBG62" s="1"/>
      <c r="VBI62" s="1"/>
      <c r="VBK62" s="1"/>
      <c r="VBM62" s="1"/>
      <c r="VBO62" s="1"/>
      <c r="VBQ62" s="1"/>
      <c r="VBS62" s="1"/>
      <c r="VBU62" s="1"/>
      <c r="VBW62" s="1"/>
      <c r="VBY62" s="1"/>
      <c r="VCA62" s="1"/>
      <c r="VCC62" s="1"/>
      <c r="VCE62" s="1"/>
      <c r="VCG62" s="1"/>
      <c r="VCI62" s="1"/>
      <c r="VCK62" s="1"/>
      <c r="VCM62" s="1"/>
      <c r="VCO62" s="1"/>
      <c r="VCQ62" s="1"/>
      <c r="VCS62" s="1"/>
      <c r="VCU62" s="1"/>
      <c r="VCW62" s="1"/>
      <c r="VCY62" s="1"/>
      <c r="VDA62" s="1"/>
      <c r="VDC62" s="1"/>
      <c r="VDE62" s="1"/>
      <c r="VDG62" s="1"/>
      <c r="VDI62" s="1"/>
      <c r="VDK62" s="1"/>
      <c r="VDM62" s="1"/>
      <c r="VDO62" s="1"/>
      <c r="VDQ62" s="1"/>
      <c r="VDS62" s="1"/>
      <c r="VDU62" s="1"/>
      <c r="VDW62" s="1"/>
      <c r="VDY62" s="1"/>
      <c r="VEA62" s="1"/>
      <c r="VEC62" s="1"/>
      <c r="VEE62" s="1"/>
      <c r="VEG62" s="1"/>
      <c r="VEI62" s="1"/>
      <c r="VEK62" s="1"/>
      <c r="VEM62" s="1"/>
      <c r="VEO62" s="1"/>
      <c r="VEQ62" s="1"/>
      <c r="VES62" s="1"/>
      <c r="VEU62" s="1"/>
      <c r="VEW62" s="1"/>
      <c r="VEY62" s="1"/>
      <c r="VFA62" s="1"/>
      <c r="VFC62" s="1"/>
      <c r="VFE62" s="1"/>
      <c r="VFG62" s="1"/>
      <c r="VFI62" s="1"/>
      <c r="VFK62" s="1"/>
      <c r="VFM62" s="1"/>
      <c r="VFO62" s="1"/>
      <c r="VFQ62" s="1"/>
      <c r="VFS62" s="1"/>
      <c r="VFU62" s="1"/>
      <c r="VFW62" s="1"/>
      <c r="VFY62" s="1"/>
      <c r="VGA62" s="1"/>
      <c r="VGC62" s="1"/>
      <c r="VGE62" s="1"/>
      <c r="VGG62" s="1"/>
      <c r="VGI62" s="1"/>
      <c r="VGK62" s="1"/>
      <c r="VGM62" s="1"/>
      <c r="VGO62" s="1"/>
      <c r="VGQ62" s="1"/>
      <c r="VGS62" s="1"/>
      <c r="VGU62" s="1"/>
      <c r="VGW62" s="1"/>
      <c r="VGY62" s="1"/>
      <c r="VHA62" s="1"/>
      <c r="VHC62" s="1"/>
      <c r="VHE62" s="1"/>
      <c r="VHG62" s="1"/>
      <c r="VHI62" s="1"/>
      <c r="VHK62" s="1"/>
      <c r="VHM62" s="1"/>
      <c r="VHO62" s="1"/>
      <c r="VHQ62" s="1"/>
      <c r="VHS62" s="1"/>
      <c r="VHU62" s="1"/>
      <c r="VHW62" s="1"/>
      <c r="VHY62" s="1"/>
      <c r="VIA62" s="1"/>
      <c r="VIC62" s="1"/>
      <c r="VIE62" s="1"/>
      <c r="VIG62" s="1"/>
      <c r="VII62" s="1"/>
      <c r="VIK62" s="1"/>
      <c r="VIM62" s="1"/>
      <c r="VIO62" s="1"/>
      <c r="VIQ62" s="1"/>
      <c r="VIS62" s="1"/>
      <c r="VIU62" s="1"/>
      <c r="VIW62" s="1"/>
      <c r="VIY62" s="1"/>
      <c r="VJA62" s="1"/>
      <c r="VJC62" s="1"/>
      <c r="VJE62" s="1"/>
      <c r="VJG62" s="1"/>
      <c r="VJI62" s="1"/>
      <c r="VJK62" s="1"/>
      <c r="VJM62" s="1"/>
      <c r="VJO62" s="1"/>
      <c r="VJQ62" s="1"/>
      <c r="VJS62" s="1"/>
      <c r="VJU62" s="1"/>
      <c r="VJW62" s="1"/>
      <c r="VJY62" s="1"/>
      <c r="VKA62" s="1"/>
      <c r="VKC62" s="1"/>
      <c r="VKE62" s="1"/>
      <c r="VKG62" s="1"/>
      <c r="VKI62" s="1"/>
      <c r="VKK62" s="1"/>
      <c r="VKM62" s="1"/>
      <c r="VKO62" s="1"/>
      <c r="VKQ62" s="1"/>
      <c r="VKS62" s="1"/>
      <c r="VKU62" s="1"/>
      <c r="VKW62" s="1"/>
      <c r="VKY62" s="1"/>
      <c r="VLA62" s="1"/>
      <c r="VLC62" s="1"/>
      <c r="VLE62" s="1"/>
      <c r="VLG62" s="1"/>
      <c r="VLI62" s="1"/>
      <c r="VLK62" s="1"/>
      <c r="VLM62" s="1"/>
      <c r="VLO62" s="1"/>
      <c r="VLQ62" s="1"/>
      <c r="VLS62" s="1"/>
      <c r="VLU62" s="1"/>
      <c r="VLW62" s="1"/>
      <c r="VLY62" s="1"/>
      <c r="VMA62" s="1"/>
      <c r="VMC62" s="1"/>
      <c r="VME62" s="1"/>
      <c r="VMG62" s="1"/>
      <c r="VMI62" s="1"/>
      <c r="VMK62" s="1"/>
      <c r="VMM62" s="1"/>
      <c r="VMO62" s="1"/>
      <c r="VMQ62" s="1"/>
      <c r="VMS62" s="1"/>
      <c r="VMU62" s="1"/>
      <c r="VMW62" s="1"/>
      <c r="VMY62" s="1"/>
      <c r="VNA62" s="1"/>
      <c r="VNC62" s="1"/>
      <c r="VNE62" s="1"/>
      <c r="VNG62" s="1"/>
      <c r="VNI62" s="1"/>
      <c r="VNK62" s="1"/>
      <c r="VNM62" s="1"/>
      <c r="VNO62" s="1"/>
      <c r="VNQ62" s="1"/>
      <c r="VNS62" s="1"/>
      <c r="VNU62" s="1"/>
      <c r="VNW62" s="1"/>
      <c r="VNY62" s="1"/>
      <c r="VOA62" s="1"/>
      <c r="VOC62" s="1"/>
      <c r="VOE62" s="1"/>
      <c r="VOG62" s="1"/>
      <c r="VOI62" s="1"/>
      <c r="VOK62" s="1"/>
      <c r="VOM62" s="1"/>
      <c r="VOO62" s="1"/>
      <c r="VOQ62" s="1"/>
      <c r="VOS62" s="1"/>
      <c r="VOU62" s="1"/>
      <c r="VOW62" s="1"/>
      <c r="VOY62" s="1"/>
      <c r="VPA62" s="1"/>
      <c r="VPC62" s="1"/>
      <c r="VPE62" s="1"/>
      <c r="VPG62" s="1"/>
      <c r="VPI62" s="1"/>
      <c r="VPK62" s="1"/>
      <c r="VPM62" s="1"/>
      <c r="VPO62" s="1"/>
      <c r="VPQ62" s="1"/>
      <c r="VPS62" s="1"/>
      <c r="VPU62" s="1"/>
      <c r="VPW62" s="1"/>
      <c r="VPY62" s="1"/>
      <c r="VQA62" s="1"/>
      <c r="VQC62" s="1"/>
      <c r="VQE62" s="1"/>
      <c r="VQG62" s="1"/>
      <c r="VQI62" s="1"/>
      <c r="VQK62" s="1"/>
      <c r="VQM62" s="1"/>
      <c r="VQO62" s="1"/>
      <c r="VQQ62" s="1"/>
      <c r="VQS62" s="1"/>
      <c r="VQU62" s="1"/>
      <c r="VQW62" s="1"/>
      <c r="VQY62" s="1"/>
      <c r="VRA62" s="1"/>
      <c r="VRC62" s="1"/>
      <c r="VRE62" s="1"/>
      <c r="VRG62" s="1"/>
      <c r="VRI62" s="1"/>
      <c r="VRK62" s="1"/>
      <c r="VRM62" s="1"/>
      <c r="VRO62" s="1"/>
      <c r="VRQ62" s="1"/>
      <c r="VRS62" s="1"/>
      <c r="VRU62" s="1"/>
      <c r="VRW62" s="1"/>
      <c r="VRY62" s="1"/>
      <c r="VSA62" s="1"/>
      <c r="VSC62" s="1"/>
      <c r="VSE62" s="1"/>
      <c r="VSG62" s="1"/>
      <c r="VSI62" s="1"/>
      <c r="VSK62" s="1"/>
      <c r="VSM62" s="1"/>
      <c r="VSO62" s="1"/>
      <c r="VSQ62" s="1"/>
      <c r="VSS62" s="1"/>
      <c r="VSU62" s="1"/>
      <c r="VSW62" s="1"/>
      <c r="VSY62" s="1"/>
      <c r="VTA62" s="1"/>
      <c r="VTC62" s="1"/>
      <c r="VTE62" s="1"/>
      <c r="VTG62" s="1"/>
      <c r="VTI62" s="1"/>
      <c r="VTK62" s="1"/>
      <c r="VTM62" s="1"/>
      <c r="VTO62" s="1"/>
      <c r="VTQ62" s="1"/>
      <c r="VTS62" s="1"/>
      <c r="VTU62" s="1"/>
      <c r="VTW62" s="1"/>
      <c r="VTY62" s="1"/>
      <c r="VUA62" s="1"/>
      <c r="VUC62" s="1"/>
      <c r="VUE62" s="1"/>
      <c r="VUG62" s="1"/>
      <c r="VUI62" s="1"/>
      <c r="VUK62" s="1"/>
      <c r="VUM62" s="1"/>
      <c r="VUO62" s="1"/>
      <c r="VUQ62" s="1"/>
      <c r="VUS62" s="1"/>
      <c r="VUU62" s="1"/>
      <c r="VUW62" s="1"/>
      <c r="VUY62" s="1"/>
      <c r="VVA62" s="1"/>
      <c r="VVC62" s="1"/>
      <c r="VVE62" s="1"/>
      <c r="VVG62" s="1"/>
      <c r="VVI62" s="1"/>
      <c r="VVK62" s="1"/>
      <c r="VVM62" s="1"/>
      <c r="VVO62" s="1"/>
      <c r="VVQ62" s="1"/>
      <c r="VVS62" s="1"/>
      <c r="VVU62" s="1"/>
      <c r="VVW62" s="1"/>
      <c r="VVY62" s="1"/>
      <c r="VWA62" s="1"/>
      <c r="VWC62" s="1"/>
      <c r="VWE62" s="1"/>
      <c r="VWG62" s="1"/>
      <c r="VWI62" s="1"/>
      <c r="VWK62" s="1"/>
      <c r="VWM62" s="1"/>
      <c r="VWO62" s="1"/>
      <c r="VWQ62" s="1"/>
      <c r="VWS62" s="1"/>
      <c r="VWU62" s="1"/>
      <c r="VWW62" s="1"/>
      <c r="VWY62" s="1"/>
      <c r="VXA62" s="1"/>
      <c r="VXC62" s="1"/>
      <c r="VXE62" s="1"/>
      <c r="VXG62" s="1"/>
      <c r="VXI62" s="1"/>
      <c r="VXK62" s="1"/>
      <c r="VXM62" s="1"/>
      <c r="VXO62" s="1"/>
      <c r="VXQ62" s="1"/>
      <c r="VXS62" s="1"/>
      <c r="VXU62" s="1"/>
      <c r="VXW62" s="1"/>
      <c r="VXY62" s="1"/>
      <c r="VYA62" s="1"/>
      <c r="VYC62" s="1"/>
      <c r="VYE62" s="1"/>
      <c r="VYG62" s="1"/>
      <c r="VYI62" s="1"/>
      <c r="VYK62" s="1"/>
      <c r="VYM62" s="1"/>
      <c r="VYO62" s="1"/>
      <c r="VYQ62" s="1"/>
      <c r="VYS62" s="1"/>
      <c r="VYU62" s="1"/>
      <c r="VYW62" s="1"/>
      <c r="VYY62" s="1"/>
      <c r="VZA62" s="1"/>
      <c r="VZC62" s="1"/>
      <c r="VZE62" s="1"/>
      <c r="VZG62" s="1"/>
      <c r="VZI62" s="1"/>
      <c r="VZK62" s="1"/>
      <c r="VZM62" s="1"/>
      <c r="VZO62" s="1"/>
      <c r="VZQ62" s="1"/>
      <c r="VZS62" s="1"/>
      <c r="VZU62" s="1"/>
      <c r="VZW62" s="1"/>
      <c r="VZY62" s="1"/>
      <c r="WAA62" s="1"/>
      <c r="WAC62" s="1"/>
      <c r="WAE62" s="1"/>
      <c r="WAG62" s="1"/>
      <c r="WAI62" s="1"/>
      <c r="WAK62" s="1"/>
      <c r="WAM62" s="1"/>
      <c r="WAO62" s="1"/>
      <c r="WAQ62" s="1"/>
      <c r="WAS62" s="1"/>
      <c r="WAU62" s="1"/>
      <c r="WAW62" s="1"/>
      <c r="WAY62" s="1"/>
      <c r="WBA62" s="1"/>
      <c r="WBC62" s="1"/>
      <c r="WBE62" s="1"/>
      <c r="WBG62" s="1"/>
      <c r="WBI62" s="1"/>
      <c r="WBK62" s="1"/>
      <c r="WBM62" s="1"/>
      <c r="WBO62" s="1"/>
      <c r="WBQ62" s="1"/>
      <c r="WBS62" s="1"/>
      <c r="WBU62" s="1"/>
      <c r="WBW62" s="1"/>
      <c r="WBY62" s="1"/>
      <c r="WCA62" s="1"/>
      <c r="WCC62" s="1"/>
      <c r="WCE62" s="1"/>
      <c r="WCG62" s="1"/>
      <c r="WCI62" s="1"/>
      <c r="WCK62" s="1"/>
      <c r="WCM62" s="1"/>
      <c r="WCO62" s="1"/>
      <c r="WCQ62" s="1"/>
      <c r="WCS62" s="1"/>
      <c r="WCU62" s="1"/>
      <c r="WCW62" s="1"/>
      <c r="WCY62" s="1"/>
      <c r="WDA62" s="1"/>
      <c r="WDC62" s="1"/>
      <c r="WDE62" s="1"/>
      <c r="WDG62" s="1"/>
      <c r="WDI62" s="1"/>
      <c r="WDK62" s="1"/>
      <c r="WDM62" s="1"/>
      <c r="WDO62" s="1"/>
      <c r="WDQ62" s="1"/>
      <c r="WDS62" s="1"/>
      <c r="WDU62" s="1"/>
      <c r="WDW62" s="1"/>
      <c r="WDY62" s="1"/>
      <c r="WEA62" s="1"/>
      <c r="WEC62" s="1"/>
      <c r="WEE62" s="1"/>
      <c r="WEG62" s="1"/>
      <c r="WEI62" s="1"/>
      <c r="WEK62" s="1"/>
      <c r="WEM62" s="1"/>
      <c r="WEO62" s="1"/>
      <c r="WEQ62" s="1"/>
      <c r="WES62" s="1"/>
      <c r="WEU62" s="1"/>
      <c r="WEW62" s="1"/>
      <c r="WEY62" s="1"/>
      <c r="WFA62" s="1"/>
      <c r="WFC62" s="1"/>
      <c r="WFE62" s="1"/>
      <c r="WFG62" s="1"/>
      <c r="WFI62" s="1"/>
      <c r="WFK62" s="1"/>
      <c r="WFM62" s="1"/>
      <c r="WFO62" s="1"/>
      <c r="WFQ62" s="1"/>
      <c r="WFS62" s="1"/>
      <c r="WFU62" s="1"/>
      <c r="WFW62" s="1"/>
      <c r="WFY62" s="1"/>
      <c r="WGA62" s="1"/>
      <c r="WGC62" s="1"/>
      <c r="WGE62" s="1"/>
      <c r="WGG62" s="1"/>
      <c r="WGI62" s="1"/>
      <c r="WGK62" s="1"/>
      <c r="WGM62" s="1"/>
      <c r="WGO62" s="1"/>
      <c r="WGQ62" s="1"/>
      <c r="WGS62" s="1"/>
      <c r="WGU62" s="1"/>
      <c r="WGW62" s="1"/>
      <c r="WGY62" s="1"/>
      <c r="WHA62" s="1"/>
      <c r="WHC62" s="1"/>
      <c r="WHE62" s="1"/>
      <c r="WHG62" s="1"/>
      <c r="WHI62" s="1"/>
      <c r="WHK62" s="1"/>
      <c r="WHM62" s="1"/>
      <c r="WHO62" s="1"/>
      <c r="WHQ62" s="1"/>
      <c r="WHS62" s="1"/>
      <c r="WHU62" s="1"/>
      <c r="WHW62" s="1"/>
      <c r="WHY62" s="1"/>
      <c r="WIA62" s="1"/>
      <c r="WIC62" s="1"/>
      <c r="WIE62" s="1"/>
      <c r="WIG62" s="1"/>
      <c r="WII62" s="1"/>
      <c r="WIK62" s="1"/>
      <c r="WIM62" s="1"/>
      <c r="WIO62" s="1"/>
      <c r="WIQ62" s="1"/>
      <c r="WIS62" s="1"/>
      <c r="WIU62" s="1"/>
      <c r="WIW62" s="1"/>
      <c r="WIY62" s="1"/>
      <c r="WJA62" s="1"/>
      <c r="WJC62" s="1"/>
      <c r="WJE62" s="1"/>
      <c r="WJG62" s="1"/>
      <c r="WJI62" s="1"/>
      <c r="WJK62" s="1"/>
      <c r="WJM62" s="1"/>
      <c r="WJO62" s="1"/>
      <c r="WJQ62" s="1"/>
      <c r="WJS62" s="1"/>
      <c r="WJU62" s="1"/>
      <c r="WJW62" s="1"/>
      <c r="WJY62" s="1"/>
      <c r="WKA62" s="1"/>
      <c r="WKC62" s="1"/>
      <c r="WKE62" s="1"/>
      <c r="WKG62" s="1"/>
      <c r="WKI62" s="1"/>
      <c r="WKK62" s="1"/>
      <c r="WKM62" s="1"/>
      <c r="WKO62" s="1"/>
      <c r="WKQ62" s="1"/>
      <c r="WKS62" s="1"/>
      <c r="WKU62" s="1"/>
      <c r="WKW62" s="1"/>
      <c r="WKY62" s="1"/>
      <c r="WLA62" s="1"/>
      <c r="WLC62" s="1"/>
      <c r="WLE62" s="1"/>
      <c r="WLG62" s="1"/>
      <c r="WLI62" s="1"/>
      <c r="WLK62" s="1"/>
      <c r="WLM62" s="1"/>
      <c r="WLO62" s="1"/>
      <c r="WLQ62" s="1"/>
      <c r="WLS62" s="1"/>
      <c r="WLU62" s="1"/>
      <c r="WLW62" s="1"/>
      <c r="WLY62" s="1"/>
      <c r="WMA62" s="1"/>
      <c r="WMC62" s="1"/>
      <c r="WME62" s="1"/>
      <c r="WMG62" s="1"/>
      <c r="WMI62" s="1"/>
      <c r="WMK62" s="1"/>
      <c r="WMM62" s="1"/>
      <c r="WMO62" s="1"/>
      <c r="WMQ62" s="1"/>
      <c r="WMS62" s="1"/>
      <c r="WMU62" s="1"/>
      <c r="WMW62" s="1"/>
      <c r="WMY62" s="1"/>
      <c r="WNA62" s="1"/>
      <c r="WNC62" s="1"/>
      <c r="WNE62" s="1"/>
      <c r="WNG62" s="1"/>
      <c r="WNI62" s="1"/>
      <c r="WNK62" s="1"/>
      <c r="WNM62" s="1"/>
      <c r="WNO62" s="1"/>
      <c r="WNQ62" s="1"/>
      <c r="WNS62" s="1"/>
      <c r="WNU62" s="1"/>
      <c r="WNW62" s="1"/>
      <c r="WNY62" s="1"/>
      <c r="WOA62" s="1"/>
      <c r="WOC62" s="1"/>
      <c r="WOE62" s="1"/>
      <c r="WOG62" s="1"/>
      <c r="WOI62" s="1"/>
      <c r="WOK62" s="1"/>
      <c r="WOM62" s="1"/>
      <c r="WOO62" s="1"/>
      <c r="WOQ62" s="1"/>
      <c r="WOS62" s="1"/>
      <c r="WOU62" s="1"/>
      <c r="WOW62" s="1"/>
      <c r="WOY62" s="1"/>
      <c r="WPA62" s="1"/>
      <c r="WPC62" s="1"/>
      <c r="WPE62" s="1"/>
      <c r="WPG62" s="1"/>
      <c r="WPI62" s="1"/>
      <c r="WPK62" s="1"/>
      <c r="WPM62" s="1"/>
      <c r="WPO62" s="1"/>
      <c r="WPQ62" s="1"/>
      <c r="WPS62" s="1"/>
      <c r="WPU62" s="1"/>
      <c r="WPW62" s="1"/>
      <c r="WPY62" s="1"/>
      <c r="WQA62" s="1"/>
      <c r="WQC62" s="1"/>
      <c r="WQE62" s="1"/>
      <c r="WQG62" s="1"/>
      <c r="WQI62" s="1"/>
      <c r="WQK62" s="1"/>
      <c r="WQM62" s="1"/>
      <c r="WQO62" s="1"/>
      <c r="WQQ62" s="1"/>
      <c r="WQS62" s="1"/>
      <c r="WQU62" s="1"/>
      <c r="WQW62" s="1"/>
      <c r="WQY62" s="1"/>
      <c r="WRA62" s="1"/>
      <c r="WRC62" s="1"/>
      <c r="WRE62" s="1"/>
      <c r="WRG62" s="1"/>
      <c r="WRI62" s="1"/>
      <c r="WRK62" s="1"/>
      <c r="WRM62" s="1"/>
      <c r="WRO62" s="1"/>
      <c r="WRQ62" s="1"/>
      <c r="WRS62" s="1"/>
      <c r="WRU62" s="1"/>
      <c r="WRW62" s="1"/>
      <c r="WRY62" s="1"/>
      <c r="WSA62" s="1"/>
      <c r="WSC62" s="1"/>
      <c r="WSE62" s="1"/>
      <c r="WSG62" s="1"/>
      <c r="WSI62" s="1"/>
      <c r="WSK62" s="1"/>
      <c r="WSM62" s="1"/>
      <c r="WSO62" s="1"/>
      <c r="WSQ62" s="1"/>
      <c r="WSS62" s="1"/>
      <c r="WSU62" s="1"/>
      <c r="WSW62" s="1"/>
      <c r="WSY62" s="1"/>
      <c r="WTA62" s="1"/>
      <c r="WTC62" s="1"/>
      <c r="WTE62" s="1"/>
      <c r="WTG62" s="1"/>
      <c r="WTI62" s="1"/>
      <c r="WTK62" s="1"/>
      <c r="WTM62" s="1"/>
      <c r="WTO62" s="1"/>
      <c r="WTQ62" s="1"/>
      <c r="WTS62" s="1"/>
      <c r="WTU62" s="1"/>
      <c r="WTW62" s="1"/>
      <c r="WTY62" s="1"/>
      <c r="WUA62" s="1"/>
      <c r="WUC62" s="1"/>
      <c r="WUE62" s="1"/>
      <c r="WUG62" s="1"/>
      <c r="WUI62" s="1"/>
      <c r="WUK62" s="1"/>
      <c r="WUM62" s="1"/>
      <c r="WUO62" s="1"/>
      <c r="WUQ62" s="1"/>
      <c r="WUS62" s="1"/>
      <c r="WUU62" s="1"/>
      <c r="WUW62" s="1"/>
      <c r="WUY62" s="1"/>
      <c r="WVA62" s="1"/>
      <c r="WVC62" s="1"/>
      <c r="WVE62" s="1"/>
      <c r="WVG62" s="1"/>
      <c r="WVI62" s="1"/>
      <c r="WVK62" s="1"/>
      <c r="WVM62" s="1"/>
      <c r="WVO62" s="1"/>
      <c r="WVQ62" s="1"/>
      <c r="WVS62" s="1"/>
      <c r="WVU62" s="1"/>
      <c r="WVW62" s="1"/>
      <c r="WVY62" s="1"/>
      <c r="WWA62" s="1"/>
      <c r="WWC62" s="1"/>
      <c r="WWE62" s="1"/>
      <c r="WWG62" s="1"/>
      <c r="WWI62" s="1"/>
      <c r="WWK62" s="1"/>
      <c r="WWM62" s="1"/>
      <c r="WWO62" s="1"/>
      <c r="WWQ62" s="1"/>
      <c r="WWS62" s="1"/>
      <c r="WWU62" s="1"/>
      <c r="WWW62" s="1"/>
      <c r="WWY62" s="1"/>
      <c r="WXA62" s="1"/>
      <c r="WXC62" s="1"/>
      <c r="WXE62" s="1"/>
      <c r="WXG62" s="1"/>
      <c r="WXI62" s="1"/>
      <c r="WXK62" s="1"/>
      <c r="WXM62" s="1"/>
      <c r="WXO62" s="1"/>
      <c r="WXQ62" s="1"/>
      <c r="WXS62" s="1"/>
      <c r="WXU62" s="1"/>
      <c r="WXW62" s="1"/>
      <c r="WXY62" s="1"/>
      <c r="WYA62" s="1"/>
      <c r="WYC62" s="1"/>
      <c r="WYE62" s="1"/>
      <c r="WYG62" s="1"/>
      <c r="WYI62" s="1"/>
      <c r="WYK62" s="1"/>
      <c r="WYM62" s="1"/>
      <c r="WYO62" s="1"/>
      <c r="WYQ62" s="1"/>
      <c r="WYS62" s="1"/>
      <c r="WYU62" s="1"/>
      <c r="WYW62" s="1"/>
      <c r="WYY62" s="1"/>
      <c r="WZA62" s="1"/>
      <c r="WZC62" s="1"/>
      <c r="WZE62" s="1"/>
      <c r="WZG62" s="1"/>
      <c r="WZI62" s="1"/>
      <c r="WZK62" s="1"/>
      <c r="WZM62" s="1"/>
      <c r="WZO62" s="1"/>
      <c r="WZQ62" s="1"/>
      <c r="WZS62" s="1"/>
      <c r="WZU62" s="1"/>
      <c r="WZW62" s="1"/>
      <c r="WZY62" s="1"/>
      <c r="XAA62" s="1"/>
      <c r="XAC62" s="1"/>
      <c r="XAE62" s="1"/>
      <c r="XAG62" s="1"/>
      <c r="XAI62" s="1"/>
      <c r="XAK62" s="1"/>
      <c r="XAM62" s="1"/>
      <c r="XAO62" s="1"/>
      <c r="XAQ62" s="1"/>
      <c r="XAS62" s="1"/>
      <c r="XAU62" s="1"/>
      <c r="XAW62" s="1"/>
      <c r="XAY62" s="1"/>
      <c r="XBA62" s="1"/>
      <c r="XBC62" s="1"/>
      <c r="XBE62" s="1"/>
      <c r="XBG62" s="1"/>
      <c r="XBI62" s="1"/>
      <c r="XBK62" s="1"/>
      <c r="XBM62" s="1"/>
      <c r="XBO62" s="1"/>
      <c r="XBQ62" s="1"/>
      <c r="XBS62" s="1"/>
      <c r="XBU62" s="1"/>
      <c r="XBW62" s="1"/>
      <c r="XBY62" s="1"/>
      <c r="XCA62" s="1"/>
      <c r="XCC62" s="1"/>
      <c r="XCE62" s="1"/>
      <c r="XCG62" s="1"/>
      <c r="XCI62" s="1"/>
      <c r="XCK62" s="1"/>
      <c r="XCM62" s="1"/>
      <c r="XCO62" s="1"/>
      <c r="XCQ62" s="1"/>
      <c r="XCS62" s="1"/>
      <c r="XCU62" s="1"/>
      <c r="XCW62" s="1"/>
      <c r="XCY62" s="1"/>
      <c r="XDA62" s="1"/>
      <c r="XDC62" s="1"/>
      <c r="XDE62" s="1"/>
      <c r="XDG62" s="1"/>
      <c r="XDI62" s="1"/>
      <c r="XDK62" s="1"/>
      <c r="XDM62" s="1"/>
      <c r="XDO62" s="1"/>
      <c r="XDQ62" s="1"/>
      <c r="XDS62" s="1"/>
      <c r="XDU62" s="1"/>
      <c r="XDW62" s="1"/>
      <c r="XDY62" s="1"/>
      <c r="XEA62" s="1"/>
      <c r="XEC62" s="1"/>
      <c r="XEE62" s="1"/>
      <c r="XEG62" s="1"/>
      <c r="XEI62" s="1"/>
      <c r="XEK62" s="1"/>
      <c r="XEM62" s="1"/>
      <c r="XEO62" s="1"/>
      <c r="XEQ62" s="1"/>
      <c r="XES62" s="1"/>
      <c r="XEU62" s="1"/>
      <c r="XEW62" s="1"/>
      <c r="XEY62" s="1"/>
      <c r="XFA62" s="1"/>
      <c r="XFC62" s="1"/>
    </row>
    <row r="63" spans="1:1023 1025:2047 2049:3071 3073:4095 4097:5119 5121:6143 6145:7167 7169:8191 8193:9215 9217:10239 10241:11263 11265:12287 12289:13311 13313:14335 14337:15359 15361:16383" x14ac:dyDescent="0.25">
      <c r="J63" s="2"/>
    </row>
    <row r="64" spans="1:1023 1025:2047 2049:3071 3073:4095 4097:5119 5121:6143 6145:7167 7169:8191 8193:9215 9217:10239 10241:11263 11265:12287 12289:13311 13313:14335 14337:15359 15361:16383" x14ac:dyDescent="0.25">
      <c r="D64" s="2"/>
      <c r="E64" s="2"/>
      <c r="F64" s="2"/>
      <c r="G64" s="2"/>
      <c r="H64" s="2"/>
      <c r="I64" s="2"/>
      <c r="J64" s="2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4" workbookViewId="0">
      <selection activeCell="K7" sqref="K7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104</v>
      </c>
      <c r="H4" s="349"/>
      <c r="I4" s="130" t="s">
        <v>0</v>
      </c>
      <c r="K4" s="355" t="s">
        <v>19</v>
      </c>
      <c r="L4" s="349"/>
      <c r="M4" s="347" t="s">
        <v>104</v>
      </c>
      <c r="N4" s="348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160</v>
      </c>
      <c r="F5" s="357"/>
      <c r="G5" s="358" t="str">
        <f>E5</f>
        <v>jan-ago</v>
      </c>
      <c r="H5" s="358"/>
      <c r="I5" s="131" t="s">
        <v>133</v>
      </c>
      <c r="K5" s="359" t="str">
        <f>E5</f>
        <v>jan-ago</v>
      </c>
      <c r="L5" s="358"/>
      <c r="M5" s="360" t="str">
        <f>E5</f>
        <v>jan-ago</v>
      </c>
      <c r="N5" s="346"/>
      <c r="O5" s="131" t="str">
        <f>I5</f>
        <v>2022 /2021</v>
      </c>
      <c r="Q5" s="359" t="str">
        <f>E5</f>
        <v>jan-ago</v>
      </c>
      <c r="R5" s="357"/>
      <c r="S5" s="131" t="str">
        <f>O5</f>
        <v>2022 /2021</v>
      </c>
    </row>
    <row r="6" spans="1:19" ht="19.5" customHeight="1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984086.3200000017</v>
      </c>
      <c r="F7" s="145">
        <v>980562.18000000285</v>
      </c>
      <c r="G7" s="243">
        <f>E7/E15</f>
        <v>0.45662418075571626</v>
      </c>
      <c r="H7" s="244">
        <f>F7/F15</f>
        <v>0.46399097398173172</v>
      </c>
      <c r="I7" s="164">
        <f t="shared" ref="I7:I11" si="0">(F7-E7)/E7</f>
        <v>-3.5811289399885608E-3</v>
      </c>
      <c r="J7" s="1"/>
      <c r="K7" s="17">
        <v>270600.47200000007</v>
      </c>
      <c r="L7" s="145">
        <v>263925.75800000038</v>
      </c>
      <c r="M7" s="243">
        <f>K7/K15</f>
        <v>0.4650224425179042</v>
      </c>
      <c r="N7" s="244">
        <f>L7/L15</f>
        <v>0.45021640834571286</v>
      </c>
      <c r="O7" s="164">
        <f t="shared" ref="O7:O18" si="1">(L7-K7)/K7</f>
        <v>-2.4666305829650161E-2</v>
      </c>
      <c r="P7" s="1"/>
      <c r="Q7" s="187">
        <f t="shared" ref="Q7:Q18" si="2">(K7/E7)*10</f>
        <v>2.7497635776503793</v>
      </c>
      <c r="R7" s="188">
        <f t="shared" ref="R7:R18" si="3">(L7/F7)*10</f>
        <v>2.6915759488092799</v>
      </c>
      <c r="S7" s="55">
        <f>(R7-Q7)/Q7</f>
        <v>-2.1160957005190835E-2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796613.99000000174</v>
      </c>
      <c r="F8" s="181">
        <v>751412.82000000286</v>
      </c>
      <c r="G8" s="245">
        <f>E8/E7</f>
        <v>0.8094960511187681</v>
      </c>
      <c r="H8" s="246">
        <f>F8/F7</f>
        <v>0.76630818047663296</v>
      </c>
      <c r="I8" s="206">
        <f t="shared" si="0"/>
        <v>-5.674162212491244E-2</v>
      </c>
      <c r="K8" s="180">
        <v>249583.5860000001</v>
      </c>
      <c r="L8" s="181">
        <v>237703.12900000042</v>
      </c>
      <c r="M8" s="250">
        <f>K8/K7</f>
        <v>0.92233241189616266</v>
      </c>
      <c r="N8" s="246">
        <f>L8/L7</f>
        <v>0.90064391896148344</v>
      </c>
      <c r="O8" s="207">
        <f t="shared" si="1"/>
        <v>-4.7601115082943277E-2</v>
      </c>
      <c r="Q8" s="189">
        <f t="shared" si="2"/>
        <v>3.1330555216586085</v>
      </c>
      <c r="R8" s="190">
        <f t="shared" si="3"/>
        <v>3.1634159369279797</v>
      </c>
      <c r="S8" s="182">
        <f t="shared" ref="S8:S18" si="4">(R8-Q8)/Q8</f>
        <v>9.6903534136218491E-3</v>
      </c>
    </row>
    <row r="9" spans="1:19" ht="24" customHeight="1" x14ac:dyDescent="0.25">
      <c r="A9" s="8"/>
      <c r="B9" t="s">
        <v>37</v>
      </c>
      <c r="E9" s="19">
        <v>122176.86999999998</v>
      </c>
      <c r="F9" s="140">
        <v>144821.66000000006</v>
      </c>
      <c r="G9" s="247">
        <f>E9/E7</f>
        <v>0.12415259466263058</v>
      </c>
      <c r="H9" s="215">
        <f>F9/F7</f>
        <v>0.14769247983845313</v>
      </c>
      <c r="I9" s="182">
        <f t="shared" ref="I9:I10" si="5">(F9-E9)/E9</f>
        <v>0.18534432908618534</v>
      </c>
      <c r="K9" s="19">
        <v>15931.558999999992</v>
      </c>
      <c r="L9" s="140">
        <v>20127.634999999984</v>
      </c>
      <c r="M9" s="247">
        <f>K9/K7</f>
        <v>5.8874838178404908E-2</v>
      </c>
      <c r="N9" s="215">
        <f>L9/L7</f>
        <v>7.6262488180482771E-2</v>
      </c>
      <c r="O9" s="182">
        <f t="shared" si="1"/>
        <v>0.26338138031563602</v>
      </c>
      <c r="Q9" s="189">
        <f t="shared" si="2"/>
        <v>1.3039750486323634</v>
      </c>
      <c r="R9" s="190">
        <f t="shared" si="3"/>
        <v>1.3898221440080147</v>
      </c>
      <c r="S9" s="182">
        <f t="shared" si="4"/>
        <v>6.5834921815175557E-2</v>
      </c>
    </row>
    <row r="10" spans="1:19" ht="24" customHeight="1" thickBot="1" x14ac:dyDescent="0.3">
      <c r="A10" s="8"/>
      <c r="B10" t="s">
        <v>36</v>
      </c>
      <c r="E10" s="19">
        <v>65295.460000000006</v>
      </c>
      <c r="F10" s="140">
        <v>84327.699999999968</v>
      </c>
      <c r="G10" s="247">
        <f>E10/E7</f>
        <v>6.6351354218601361E-2</v>
      </c>
      <c r="H10" s="215">
        <f>F10/F7</f>
        <v>8.5999339684913939E-2</v>
      </c>
      <c r="I10" s="186">
        <f t="shared" si="5"/>
        <v>0.29147876437351017</v>
      </c>
      <c r="K10" s="19">
        <v>5085.3270000000011</v>
      </c>
      <c r="L10" s="140">
        <v>6094.9940000000024</v>
      </c>
      <c r="M10" s="247">
        <f>K10/K7</f>
        <v>1.8792749925432502E-2</v>
      </c>
      <c r="N10" s="215">
        <f>L10/L7</f>
        <v>2.3093592858033939E-2</v>
      </c>
      <c r="O10" s="209">
        <f t="shared" si="1"/>
        <v>0.19854514763750711</v>
      </c>
      <c r="Q10" s="189">
        <f t="shared" si="2"/>
        <v>0.7788178534924175</v>
      </c>
      <c r="R10" s="190">
        <f t="shared" si="3"/>
        <v>0.72277484148150661</v>
      </c>
      <c r="S10" s="182">
        <f t="shared" si="4"/>
        <v>-7.19590745892634E-2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1171047.7300000044</v>
      </c>
      <c r="F11" s="145">
        <v>1132759.4900000033</v>
      </c>
      <c r="G11" s="243">
        <f>E11/E15</f>
        <v>0.54337581924428369</v>
      </c>
      <c r="H11" s="244">
        <f>F11/F15</f>
        <v>0.53600902601826805</v>
      </c>
      <c r="I11" s="164">
        <f t="shared" si="0"/>
        <v>-3.2695712582100314E-2</v>
      </c>
      <c r="J11" s="1"/>
      <c r="K11" s="17">
        <v>311307.94200000045</v>
      </c>
      <c r="L11" s="145">
        <v>322294.00899999897</v>
      </c>
      <c r="M11" s="243">
        <f>K11/K15</f>
        <v>0.53497755748209574</v>
      </c>
      <c r="N11" s="244">
        <f>L11/L15</f>
        <v>0.54978359165428703</v>
      </c>
      <c r="O11" s="164">
        <f t="shared" si="1"/>
        <v>3.529003124500598E-2</v>
      </c>
      <c r="Q11" s="191">
        <f t="shared" si="2"/>
        <v>2.658371081083085</v>
      </c>
      <c r="R11" s="192">
        <f t="shared" si="3"/>
        <v>2.8452112901742104</v>
      </c>
      <c r="S11" s="57">
        <f t="shared" si="4"/>
        <v>7.0283720140004752E-2</v>
      </c>
    </row>
    <row r="12" spans="1:19" s="3" customFormat="1" ht="24" customHeight="1" x14ac:dyDescent="0.25">
      <c r="A12" s="46"/>
      <c r="B12" s="3" t="s">
        <v>33</v>
      </c>
      <c r="E12" s="31">
        <v>941186.08000000461</v>
      </c>
      <c r="F12" s="141">
        <v>868589.10000000335</v>
      </c>
      <c r="G12" s="247">
        <f>E12/E11</f>
        <v>0.80371282560788626</v>
      </c>
      <c r="H12" s="215">
        <f>F12/F11</f>
        <v>0.76679039784517788</v>
      </c>
      <c r="I12" s="206">
        <f t="shared" ref="I12:I18" si="6">(F12-E12)/E12</f>
        <v>-7.7133503716928009E-2</v>
      </c>
      <c r="K12" s="31">
        <v>288600.78200000047</v>
      </c>
      <c r="L12" s="141">
        <v>293995.90499999898</v>
      </c>
      <c r="M12" s="247">
        <f>K12/K11</f>
        <v>0.92705884773090708</v>
      </c>
      <c r="N12" s="215">
        <f>L12/L11</f>
        <v>0.9121978590672466</v>
      </c>
      <c r="O12" s="206">
        <f t="shared" si="1"/>
        <v>1.8694069235053214E-2</v>
      </c>
      <c r="Q12" s="189">
        <f t="shared" si="2"/>
        <v>3.0663520012960568</v>
      </c>
      <c r="R12" s="190">
        <f t="shared" si="3"/>
        <v>3.3847524105471489</v>
      </c>
      <c r="S12" s="182">
        <f t="shared" si="4"/>
        <v>0.10383687493037774</v>
      </c>
    </row>
    <row r="13" spans="1:19" ht="24" customHeight="1" x14ac:dyDescent="0.25">
      <c r="A13" s="8"/>
      <c r="B13" s="3" t="s">
        <v>37</v>
      </c>
      <c r="D13" s="3"/>
      <c r="E13" s="19">
        <v>103627.89999999994</v>
      </c>
      <c r="F13" s="140">
        <v>95683.020000000019</v>
      </c>
      <c r="G13" s="247">
        <f>E13/E11</f>
        <v>8.8491610841515009E-2</v>
      </c>
      <c r="H13" s="215">
        <f>F13/F11</f>
        <v>8.4468963486679552E-2</v>
      </c>
      <c r="I13" s="182">
        <f t="shared" ref="I13:I14" si="7">(F13-E13)/E13</f>
        <v>-7.666738397670822E-2</v>
      </c>
      <c r="K13" s="19">
        <v>11813.029</v>
      </c>
      <c r="L13" s="140">
        <v>11250.462000000009</v>
      </c>
      <c r="M13" s="247">
        <f>K13/K11</f>
        <v>3.7946442754100966E-2</v>
      </c>
      <c r="N13" s="215">
        <f>L13/L11</f>
        <v>3.4907449986139968E-2</v>
      </c>
      <c r="O13" s="182">
        <f t="shared" si="1"/>
        <v>-4.7622586891134508E-2</v>
      </c>
      <c r="Q13" s="189">
        <f t="shared" si="2"/>
        <v>1.1399467710915698</v>
      </c>
      <c r="R13" s="190">
        <f t="shared" si="3"/>
        <v>1.1758054877448481</v>
      </c>
      <c r="S13" s="182">
        <f t="shared" si="4"/>
        <v>3.1456483375045023E-2</v>
      </c>
    </row>
    <row r="14" spans="1:19" ht="24" customHeight="1" thickBot="1" x14ac:dyDescent="0.3">
      <c r="A14" s="8"/>
      <c r="B14" t="s">
        <v>36</v>
      </c>
      <c r="E14" s="19">
        <v>126233.74999999994</v>
      </c>
      <c r="F14" s="140">
        <v>168487.36999999994</v>
      </c>
      <c r="G14" s="247">
        <f>E14/E11</f>
        <v>0.1077955635505988</v>
      </c>
      <c r="H14" s="215">
        <f>F14/F11</f>
        <v>0.14874063866814258</v>
      </c>
      <c r="I14" s="186">
        <f t="shared" si="7"/>
        <v>0.33472522205828487</v>
      </c>
      <c r="K14" s="19">
        <v>10894.131000000001</v>
      </c>
      <c r="L14" s="140">
        <v>17047.642</v>
      </c>
      <c r="M14" s="247">
        <f>K14/K11</f>
        <v>3.4994709514992027E-2</v>
      </c>
      <c r="N14" s="215">
        <f>L14/L11</f>
        <v>5.2894690946613449E-2</v>
      </c>
      <c r="O14" s="209">
        <f t="shared" si="1"/>
        <v>0.56484642969687049</v>
      </c>
      <c r="Q14" s="189">
        <f t="shared" si="2"/>
        <v>0.86301254616930945</v>
      </c>
      <c r="R14" s="190">
        <f t="shared" si="3"/>
        <v>1.0118053359133095</v>
      </c>
      <c r="S14" s="182">
        <f t="shared" si="4"/>
        <v>0.17241092311398357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2155134.0500000063</v>
      </c>
      <c r="F15" s="145">
        <v>2113321.6700000064</v>
      </c>
      <c r="G15" s="243">
        <f>G7+G11</f>
        <v>1</v>
      </c>
      <c r="H15" s="244">
        <f>H7+H11</f>
        <v>0.99999999999999978</v>
      </c>
      <c r="I15" s="164">
        <f t="shared" si="6"/>
        <v>-1.94012896784772E-2</v>
      </c>
      <c r="J15" s="1"/>
      <c r="K15" s="17">
        <v>581908.41400000057</v>
      </c>
      <c r="L15" s="145">
        <v>586219.76699999941</v>
      </c>
      <c r="M15" s="243">
        <f>M7+M11</f>
        <v>1</v>
      </c>
      <c r="N15" s="244">
        <f>N7+N11</f>
        <v>0.99999999999999989</v>
      </c>
      <c r="O15" s="164">
        <f t="shared" si="1"/>
        <v>7.4089889341226031E-3</v>
      </c>
      <c r="Q15" s="191">
        <f t="shared" si="2"/>
        <v>2.7001031049553452</v>
      </c>
      <c r="R15" s="192">
        <f t="shared" si="3"/>
        <v>2.7739258784962804</v>
      </c>
      <c r="S15" s="57">
        <f t="shared" si="4"/>
        <v>2.7340723917339459E-2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1737800.0700000064</v>
      </c>
      <c r="F16" s="181">
        <f t="shared" ref="F16:F17" si="8">F8+F12</f>
        <v>1620001.9200000062</v>
      </c>
      <c r="G16" s="245">
        <f>E16/E15</f>
        <v>0.80635358621891817</v>
      </c>
      <c r="H16" s="246">
        <f>F16/F15</f>
        <v>0.76656665333867569</v>
      </c>
      <c r="I16" s="207">
        <f t="shared" si="6"/>
        <v>-6.7785789650704587E-2</v>
      </c>
      <c r="J16" s="3"/>
      <c r="K16" s="180">
        <f t="shared" ref="K16:L18" si="9">K8+K12</f>
        <v>538184.3680000006</v>
      </c>
      <c r="L16" s="181">
        <f t="shared" si="9"/>
        <v>531699.0339999994</v>
      </c>
      <c r="M16" s="250">
        <f>K16/K15</f>
        <v>0.92486094899463001</v>
      </c>
      <c r="N16" s="246">
        <f>L16/L15</f>
        <v>0.90699608565058831</v>
      </c>
      <c r="O16" s="207">
        <f t="shared" si="1"/>
        <v>-1.2050394596375918E-2</v>
      </c>
      <c r="P16" s="3"/>
      <c r="Q16" s="189">
        <f t="shared" si="2"/>
        <v>3.0969291421423328</v>
      </c>
      <c r="R16" s="190">
        <f t="shared" si="3"/>
        <v>3.2820889125859636</v>
      </c>
      <c r="S16" s="182">
        <f t="shared" si="4"/>
        <v>5.9788184341713596E-2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225804.7699999999</v>
      </c>
      <c r="F17" s="140">
        <f t="shared" si="8"/>
        <v>240504.68000000008</v>
      </c>
      <c r="G17" s="248">
        <f>E17/E15</f>
        <v>0.10477527836377475</v>
      </c>
      <c r="H17" s="215">
        <f>F17/F15</f>
        <v>0.1138041044172889</v>
      </c>
      <c r="I17" s="182">
        <f t="shared" si="6"/>
        <v>6.5100086238214477E-2</v>
      </c>
      <c r="K17" s="19">
        <f t="shared" si="9"/>
        <v>27744.587999999992</v>
      </c>
      <c r="L17" s="140">
        <f t="shared" si="9"/>
        <v>31378.096999999994</v>
      </c>
      <c r="M17" s="247">
        <f>K17/K15</f>
        <v>4.7678616312291311E-2</v>
      </c>
      <c r="N17" s="215">
        <f>L17/L15</f>
        <v>5.3526166748996754E-2</v>
      </c>
      <c r="O17" s="182">
        <f t="shared" si="1"/>
        <v>0.13096280254729328</v>
      </c>
      <c r="Q17" s="189">
        <f t="shared" si="2"/>
        <v>1.2286980474327449</v>
      </c>
      <c r="R17" s="190">
        <f t="shared" si="3"/>
        <v>1.3046771896496976</v>
      </c>
      <c r="S17" s="182">
        <f t="shared" si="4"/>
        <v>6.1837114802700571E-2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191529.20999999996</v>
      </c>
      <c r="F18" s="142">
        <f>F10+F14</f>
        <v>252815.06999999989</v>
      </c>
      <c r="G18" s="249">
        <f>E18/E15</f>
        <v>8.8871135417307054E-2</v>
      </c>
      <c r="H18" s="221">
        <f>F18/F15</f>
        <v>0.11962924224403525</v>
      </c>
      <c r="I18" s="208">
        <f t="shared" si="6"/>
        <v>0.31998179285551243</v>
      </c>
      <c r="K18" s="21">
        <f t="shared" si="9"/>
        <v>15979.458000000002</v>
      </c>
      <c r="L18" s="142">
        <f t="shared" si="9"/>
        <v>23142.636000000002</v>
      </c>
      <c r="M18" s="249">
        <f>K18/K15</f>
        <v>2.7460434693078673E-2</v>
      </c>
      <c r="N18" s="221">
        <f>L18/L15</f>
        <v>3.9477747600414892E-2</v>
      </c>
      <c r="O18" s="208">
        <f t="shared" si="1"/>
        <v>0.44827415297815476</v>
      </c>
      <c r="Q18" s="193">
        <f t="shared" si="2"/>
        <v>0.83430918970531998</v>
      </c>
      <c r="R18" s="194">
        <f t="shared" si="3"/>
        <v>0.91539780441094798</v>
      </c>
      <c r="S18" s="186">
        <f t="shared" si="4"/>
        <v>9.7192522515865729E-2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E6" sqref="E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162</v>
      </c>
      <c r="B1" s="4"/>
    </row>
    <row r="3" spans="1:19" ht="15.75" thickBot="1" x14ac:dyDescent="0.3"/>
    <row r="4" spans="1:19" x14ac:dyDescent="0.25">
      <c r="A4" s="336" t="s">
        <v>16</v>
      </c>
      <c r="B4" s="350"/>
      <c r="C4" s="350"/>
      <c r="D4" s="350"/>
      <c r="E4" s="353" t="s">
        <v>1</v>
      </c>
      <c r="F4" s="354"/>
      <c r="G4" s="349" t="s">
        <v>104</v>
      </c>
      <c r="H4" s="349"/>
      <c r="I4" s="130" t="s">
        <v>0</v>
      </c>
      <c r="K4" s="355" t="s">
        <v>19</v>
      </c>
      <c r="L4" s="349"/>
      <c r="M4" s="347" t="s">
        <v>13</v>
      </c>
      <c r="N4" s="348"/>
      <c r="O4" s="130" t="s">
        <v>0</v>
      </c>
      <c r="Q4" s="361" t="s">
        <v>22</v>
      </c>
      <c r="R4" s="349"/>
      <c r="S4" s="130" t="s">
        <v>0</v>
      </c>
    </row>
    <row r="5" spans="1:19" x14ac:dyDescent="0.25">
      <c r="A5" s="351"/>
      <c r="B5" s="352"/>
      <c r="C5" s="352"/>
      <c r="D5" s="352"/>
      <c r="E5" s="356" t="s">
        <v>65</v>
      </c>
      <c r="F5" s="357"/>
      <c r="G5" s="358" t="str">
        <f>E5</f>
        <v>ago</v>
      </c>
      <c r="H5" s="358"/>
      <c r="I5" s="131" t="s">
        <v>133</v>
      </c>
      <c r="K5" s="359" t="str">
        <f>E5</f>
        <v>ago</v>
      </c>
      <c r="L5" s="358"/>
      <c r="M5" s="360" t="str">
        <f>E5</f>
        <v>ago</v>
      </c>
      <c r="N5" s="346"/>
      <c r="O5" s="131" t="str">
        <f>I5</f>
        <v>2022 /2021</v>
      </c>
      <c r="Q5" s="359" t="str">
        <f>E5</f>
        <v>ago</v>
      </c>
      <c r="R5" s="357"/>
      <c r="S5" s="131" t="str">
        <f>O5</f>
        <v>2022 /2021</v>
      </c>
    </row>
    <row r="6" spans="1:19" ht="19.5" customHeight="1" thickBot="1" x14ac:dyDescent="0.3">
      <c r="A6" s="337"/>
      <c r="B6" s="362"/>
      <c r="C6" s="362"/>
      <c r="D6" s="362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89788.390000000058</v>
      </c>
      <c r="F7" s="145">
        <v>110316.35</v>
      </c>
      <c r="G7" s="243">
        <f>E7/E15</f>
        <v>0.38463522848080711</v>
      </c>
      <c r="H7" s="244">
        <f>F7/F15</f>
        <v>0.43619556869633347</v>
      </c>
      <c r="I7" s="164">
        <f t="shared" ref="I7:I18" si="0">(F7-E7)/E7</f>
        <v>0.22862599496438163</v>
      </c>
      <c r="J7" s="1"/>
      <c r="K7" s="17">
        <v>25658.437000000005</v>
      </c>
      <c r="L7" s="145">
        <v>30323.624999999993</v>
      </c>
      <c r="M7" s="243">
        <f>K7/K15</f>
        <v>0.42092736537899067</v>
      </c>
      <c r="N7" s="244">
        <f>L7/L15</f>
        <v>0.42325920738694434</v>
      </c>
      <c r="O7" s="164">
        <f t="shared" ref="O7:O18" si="1">(L7-K7)/K7</f>
        <v>0.18181886916962192</v>
      </c>
      <c r="P7" s="1"/>
      <c r="Q7" s="187">
        <f t="shared" ref="Q7:R18" si="2">(K7/E7)*10</f>
        <v>2.8576564297455369</v>
      </c>
      <c r="R7" s="188">
        <f t="shared" si="2"/>
        <v>2.7487879176568111</v>
      </c>
      <c r="S7" s="55">
        <f>(R7-Q7)/Q7</f>
        <v>-3.8097131256055211E-2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72996.950000000055</v>
      </c>
      <c r="F8" s="181">
        <v>87721.29</v>
      </c>
      <c r="G8" s="245">
        <f>E8/E7</f>
        <v>0.81298873941274596</v>
      </c>
      <c r="H8" s="246">
        <f>F8/F7</f>
        <v>0.79517940903592255</v>
      </c>
      <c r="I8" s="206">
        <f t="shared" si="0"/>
        <v>0.20171171535248975</v>
      </c>
      <c r="K8" s="180">
        <v>23585.631000000005</v>
      </c>
      <c r="L8" s="181">
        <v>27735.992999999991</v>
      </c>
      <c r="M8" s="250">
        <f>K8/K7</f>
        <v>0.91921542220206165</v>
      </c>
      <c r="N8" s="246">
        <f>L8/L7</f>
        <v>0.91466613902526483</v>
      </c>
      <c r="O8" s="207">
        <f t="shared" si="1"/>
        <v>0.17596993695017044</v>
      </c>
      <c r="Q8" s="189">
        <f t="shared" si="2"/>
        <v>3.2310433518112722</v>
      </c>
      <c r="R8" s="190">
        <f t="shared" si="2"/>
        <v>3.161831409456016</v>
      </c>
      <c r="S8" s="182">
        <f t="shared" ref="S8:S18" si="3">(R8-Q8)/Q8</f>
        <v>-2.1420926561216535E-2</v>
      </c>
    </row>
    <row r="9" spans="1:19" ht="24" customHeight="1" x14ac:dyDescent="0.25">
      <c r="A9" s="8"/>
      <c r="B9" t="s">
        <v>37</v>
      </c>
      <c r="E9" s="19">
        <v>12380.930000000002</v>
      </c>
      <c r="F9" s="140">
        <v>12894.850000000002</v>
      </c>
      <c r="G9" s="247">
        <f>E9/E7</f>
        <v>0.13789009915424472</v>
      </c>
      <c r="H9" s="215">
        <f>F9/F7</f>
        <v>0.11688974481117261</v>
      </c>
      <c r="I9" s="182">
        <f t="shared" si="0"/>
        <v>4.1508998112419662E-2</v>
      </c>
      <c r="K9" s="19">
        <v>1805.6830000000002</v>
      </c>
      <c r="L9" s="140">
        <v>2008.6660000000002</v>
      </c>
      <c r="M9" s="247">
        <f>K9/K7</f>
        <v>7.0373850129686374E-2</v>
      </c>
      <c r="N9" s="215">
        <f>L9/L7</f>
        <v>6.6240958988247639E-2</v>
      </c>
      <c r="O9" s="182">
        <f t="shared" si="1"/>
        <v>0.11241341918819633</v>
      </c>
      <c r="Q9" s="189">
        <f t="shared" si="2"/>
        <v>1.4584389056395604</v>
      </c>
      <c r="R9" s="190">
        <f t="shared" si="2"/>
        <v>1.5577273097399347</v>
      </c>
      <c r="S9" s="182">
        <f t="shared" si="3"/>
        <v>6.8078548725243979E-2</v>
      </c>
    </row>
    <row r="10" spans="1:19" ht="24" customHeight="1" thickBot="1" x14ac:dyDescent="0.3">
      <c r="A10" s="8"/>
      <c r="B10" t="s">
        <v>36</v>
      </c>
      <c r="E10" s="19">
        <v>4410.51</v>
      </c>
      <c r="F10" s="140">
        <v>9700.2099999999991</v>
      </c>
      <c r="G10" s="247">
        <f>E10/E7</f>
        <v>4.9121161433009292E-2</v>
      </c>
      <c r="H10" s="215">
        <f>F10/F7</f>
        <v>8.7930846152904793E-2</v>
      </c>
      <c r="I10" s="186">
        <f t="shared" si="0"/>
        <v>1.1993397588940959</v>
      </c>
      <c r="K10" s="19">
        <v>267.12300000000005</v>
      </c>
      <c r="L10" s="140">
        <v>578.96600000000012</v>
      </c>
      <c r="M10" s="247">
        <f>K10/K7</f>
        <v>1.0410727668251967E-2</v>
      </c>
      <c r="N10" s="215">
        <f>L10/L7</f>
        <v>1.9092901986487443E-2</v>
      </c>
      <c r="O10" s="209">
        <f t="shared" si="1"/>
        <v>1.1674135136248096</v>
      </c>
      <c r="Q10" s="189">
        <f t="shared" si="2"/>
        <v>0.60565104715781182</v>
      </c>
      <c r="R10" s="190">
        <f t="shared" si="2"/>
        <v>0.59685924325349671</v>
      </c>
      <c r="S10" s="182">
        <f t="shared" si="3"/>
        <v>-1.4516286144592876E-2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143649.37999999983</v>
      </c>
      <c r="F11" s="145">
        <v>142589.36000000004</v>
      </c>
      <c r="G11" s="243">
        <f>E11/E15</f>
        <v>0.61536477151919289</v>
      </c>
      <c r="H11" s="244">
        <f>F11/F15</f>
        <v>0.56380443130366653</v>
      </c>
      <c r="I11" s="164">
        <f t="shared" si="0"/>
        <v>-7.3792173694017128E-3</v>
      </c>
      <c r="J11" s="1"/>
      <c r="K11" s="17">
        <v>35298.486000000004</v>
      </c>
      <c r="L11" s="145">
        <v>41319.529999999984</v>
      </c>
      <c r="M11" s="243">
        <f>K11/K15</f>
        <v>0.57907263462100933</v>
      </c>
      <c r="N11" s="244">
        <f>L11/L15</f>
        <v>0.57674079261305555</v>
      </c>
      <c r="O11" s="164">
        <f t="shared" si="1"/>
        <v>0.17057513458225884</v>
      </c>
      <c r="Q11" s="191">
        <f t="shared" si="2"/>
        <v>2.4572668535012157</v>
      </c>
      <c r="R11" s="192">
        <f t="shared" si="2"/>
        <v>2.8977989662061718</v>
      </c>
      <c r="S11" s="57">
        <f t="shared" si="3"/>
        <v>0.17927727795508566</v>
      </c>
    </row>
    <row r="12" spans="1:19" s="3" customFormat="1" ht="24" customHeight="1" x14ac:dyDescent="0.25">
      <c r="A12" s="46"/>
      <c r="B12" s="3" t="s">
        <v>33</v>
      </c>
      <c r="E12" s="31">
        <v>104444.03999999983</v>
      </c>
      <c r="F12" s="141">
        <v>104700.12000000004</v>
      </c>
      <c r="G12" s="247">
        <f>E12/E11</f>
        <v>0.72707616280696763</v>
      </c>
      <c r="H12" s="215">
        <f>F12/F11</f>
        <v>0.73427722797830086</v>
      </c>
      <c r="I12" s="206">
        <f t="shared" si="0"/>
        <v>2.4518392815923809E-3</v>
      </c>
      <c r="K12" s="31">
        <v>31873.436000000005</v>
      </c>
      <c r="L12" s="141">
        <v>36758.522999999986</v>
      </c>
      <c r="M12" s="247">
        <f>K12/K11</f>
        <v>0.90296892620267055</v>
      </c>
      <c r="N12" s="215">
        <f>L12/L11</f>
        <v>0.88961619360142774</v>
      </c>
      <c r="O12" s="206">
        <f t="shared" si="1"/>
        <v>0.15326515158265272</v>
      </c>
      <c r="Q12" s="189">
        <f t="shared" si="2"/>
        <v>3.0517237747601547</v>
      </c>
      <c r="R12" s="190">
        <f t="shared" si="2"/>
        <v>3.5108386695258775</v>
      </c>
      <c r="S12" s="182">
        <f t="shared" si="3"/>
        <v>0.15044444669695123</v>
      </c>
    </row>
    <row r="13" spans="1:19" ht="24" customHeight="1" x14ac:dyDescent="0.25">
      <c r="A13" s="8"/>
      <c r="B13" s="3" t="s">
        <v>37</v>
      </c>
      <c r="D13" s="3"/>
      <c r="E13" s="19">
        <v>13810.239999999998</v>
      </c>
      <c r="F13" s="140">
        <v>9346.2900000000027</v>
      </c>
      <c r="G13" s="247">
        <f>E13/E11</f>
        <v>9.6138528408545962E-2</v>
      </c>
      <c r="H13" s="215">
        <f>F13/F11</f>
        <v>6.5546896346263137E-2</v>
      </c>
      <c r="I13" s="182">
        <f t="shared" si="0"/>
        <v>-0.3232347880992652</v>
      </c>
      <c r="K13" s="19">
        <v>1333.5379999999996</v>
      </c>
      <c r="L13" s="140">
        <v>1077.5790000000004</v>
      </c>
      <c r="M13" s="247">
        <f>K13/K11</f>
        <v>3.7778900772118082E-2</v>
      </c>
      <c r="N13" s="215">
        <f>L13/L11</f>
        <v>2.6079168857922653E-2</v>
      </c>
      <c r="O13" s="182">
        <f t="shared" si="1"/>
        <v>-0.19193978724265767</v>
      </c>
      <c r="Q13" s="189">
        <f t="shared" si="2"/>
        <v>0.9656153694649765</v>
      </c>
      <c r="R13" s="190">
        <f t="shared" si="2"/>
        <v>1.1529483891469237</v>
      </c>
      <c r="S13" s="182">
        <f t="shared" si="3"/>
        <v>0.19400376755161192</v>
      </c>
    </row>
    <row r="14" spans="1:19" ht="24" customHeight="1" thickBot="1" x14ac:dyDescent="0.3">
      <c r="A14" s="8"/>
      <c r="B14" t="s">
        <v>36</v>
      </c>
      <c r="E14" s="19">
        <v>25395.099999999995</v>
      </c>
      <c r="F14" s="140">
        <v>28542.950000000008</v>
      </c>
      <c r="G14" s="247">
        <f>E14/E11</f>
        <v>0.17678530878448639</v>
      </c>
      <c r="H14" s="215">
        <f>F14/F11</f>
        <v>0.2001758756754361</v>
      </c>
      <c r="I14" s="186">
        <f t="shared" si="0"/>
        <v>0.12395501494382828</v>
      </c>
      <c r="K14" s="19">
        <v>2091.5119999999997</v>
      </c>
      <c r="L14" s="140">
        <v>3483.4279999999999</v>
      </c>
      <c r="M14" s="247">
        <f>K14/K11</f>
        <v>5.9252173025211317E-2</v>
      </c>
      <c r="N14" s="215">
        <f>L14/L11</f>
        <v>8.4304637540649693E-2</v>
      </c>
      <c r="O14" s="209">
        <f t="shared" si="1"/>
        <v>0.66550705900802887</v>
      </c>
      <c r="Q14" s="189">
        <f t="shared" si="2"/>
        <v>0.82358880256427436</v>
      </c>
      <c r="R14" s="190">
        <f t="shared" si="2"/>
        <v>1.2204162498970845</v>
      </c>
      <c r="S14" s="182">
        <f t="shared" si="3"/>
        <v>0.48182715221148364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233437.76999999987</v>
      </c>
      <c r="F15" s="145">
        <v>252905.71000000005</v>
      </c>
      <c r="G15" s="243">
        <f>G7+G11</f>
        <v>1</v>
      </c>
      <c r="H15" s="244">
        <f>H7+H11</f>
        <v>1</v>
      </c>
      <c r="I15" s="164">
        <f t="shared" si="0"/>
        <v>8.3396701399264514E-2</v>
      </c>
      <c r="J15" s="1"/>
      <c r="K15" s="17">
        <v>60956.92300000001</v>
      </c>
      <c r="L15" s="145">
        <v>71643.154999999984</v>
      </c>
      <c r="M15" s="243">
        <f>M7+M11</f>
        <v>1</v>
      </c>
      <c r="N15" s="244">
        <f>N7+N11</f>
        <v>0.99999999999999989</v>
      </c>
      <c r="O15" s="164">
        <f t="shared" si="1"/>
        <v>0.17530793015913831</v>
      </c>
      <c r="Q15" s="191">
        <f t="shared" si="2"/>
        <v>2.6112707896412841</v>
      </c>
      <c r="R15" s="192">
        <f t="shared" si="2"/>
        <v>2.8328010071421468</v>
      </c>
      <c r="S15" s="57">
        <f t="shared" si="3"/>
        <v>8.4836171866838339E-2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177440.98999999987</v>
      </c>
      <c r="F16" s="181">
        <f t="shared" ref="F16:F17" si="4">F8+F12</f>
        <v>192421.41000000003</v>
      </c>
      <c r="G16" s="245">
        <f>E16/E15</f>
        <v>0.76012116633910598</v>
      </c>
      <c r="H16" s="246">
        <f>F16/F15</f>
        <v>0.76084248947957722</v>
      </c>
      <c r="I16" s="207">
        <f t="shared" si="0"/>
        <v>8.4424799478407836E-2</v>
      </c>
      <c r="J16" s="3"/>
      <c r="K16" s="180">
        <f t="shared" ref="K16:L18" si="5">K8+K12</f>
        <v>55459.06700000001</v>
      </c>
      <c r="L16" s="181">
        <f t="shared" si="5"/>
        <v>64494.515999999974</v>
      </c>
      <c r="M16" s="250">
        <f>K16/K15</f>
        <v>0.90980752096033457</v>
      </c>
      <c r="N16" s="246">
        <f>L16/L15</f>
        <v>0.90021881364660716</v>
      </c>
      <c r="O16" s="207">
        <f t="shared" si="1"/>
        <v>0.16292104228872012</v>
      </c>
      <c r="P16" s="3"/>
      <c r="Q16" s="189">
        <f t="shared" si="2"/>
        <v>3.1254935514054587</v>
      </c>
      <c r="R16" s="190">
        <f t="shared" si="2"/>
        <v>3.3517328451132316</v>
      </c>
      <c r="S16" s="182">
        <f t="shared" si="3"/>
        <v>7.2385141734187392E-2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26191.17</v>
      </c>
      <c r="F17" s="140">
        <f t="shared" si="4"/>
        <v>22241.140000000007</v>
      </c>
      <c r="G17" s="248">
        <f>E17/E15</f>
        <v>0.11219765336175039</v>
      </c>
      <c r="H17" s="215">
        <f>F17/F15</f>
        <v>8.7942419330904006E-2</v>
      </c>
      <c r="I17" s="182">
        <f t="shared" si="0"/>
        <v>-0.15081533203747644</v>
      </c>
      <c r="K17" s="19">
        <f t="shared" si="5"/>
        <v>3139.2209999999995</v>
      </c>
      <c r="L17" s="140">
        <f t="shared" si="5"/>
        <v>3086.2450000000008</v>
      </c>
      <c r="M17" s="247">
        <f>K17/K15</f>
        <v>5.1499006929860931E-2</v>
      </c>
      <c r="N17" s="215">
        <f>L17/L15</f>
        <v>4.3078016315724811E-2</v>
      </c>
      <c r="O17" s="182">
        <f t="shared" si="1"/>
        <v>-1.6875524214446436E-2</v>
      </c>
      <c r="Q17" s="189">
        <f t="shared" si="2"/>
        <v>1.1985799030742039</v>
      </c>
      <c r="R17" s="190">
        <f t="shared" si="2"/>
        <v>1.3876289614651047</v>
      </c>
      <c r="S17" s="182">
        <f t="shared" si="3"/>
        <v>0.15772753898677441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29805.609999999993</v>
      </c>
      <c r="F18" s="142">
        <f>F10+F14</f>
        <v>38243.160000000003</v>
      </c>
      <c r="G18" s="249">
        <f>E18/E15</f>
        <v>0.12768118029914358</v>
      </c>
      <c r="H18" s="221">
        <f>F18/F15</f>
        <v>0.15121509118951879</v>
      </c>
      <c r="I18" s="208">
        <f t="shared" si="0"/>
        <v>0.28308596938630048</v>
      </c>
      <c r="K18" s="21">
        <f t="shared" si="5"/>
        <v>2358.6349999999998</v>
      </c>
      <c r="L18" s="142">
        <f t="shared" si="5"/>
        <v>4062.3940000000002</v>
      </c>
      <c r="M18" s="249">
        <f>K18/K15</f>
        <v>3.8693472109804485E-2</v>
      </c>
      <c r="N18" s="221">
        <f>L18/L15</f>
        <v>5.6703170037667956E-2</v>
      </c>
      <c r="O18" s="208">
        <f t="shared" si="1"/>
        <v>0.72234957931176325</v>
      </c>
      <c r="Q18" s="193">
        <f t="shared" si="2"/>
        <v>0.79133928143057641</v>
      </c>
      <c r="R18" s="194">
        <f t="shared" si="2"/>
        <v>1.0622537468138094</v>
      </c>
      <c r="S18" s="186">
        <f t="shared" si="3"/>
        <v>0.34234932062702117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2022-10-11T15:42:34Z</dcterms:modified>
</cp:coreProperties>
</file>